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TECH\Texty\TXTKMET\Souteze\Výběrové řízení\2020\G20_Následná péče_Rehabilitace II\Příloha PD RehII\Výkaz výměr\"/>
    </mc:Choice>
  </mc:AlternateContent>
  <bookViews>
    <workbookView xWindow="0" yWindow="0" windowWidth="25200" windowHeight="11985" firstSheet="2" activeTab="7"/>
  </bookViews>
  <sheets>
    <sheet name="Rekapitulace stavby" sheetId="1" r:id="rId1"/>
    <sheet name="01 - Stavební část" sheetId="2" r:id="rId2"/>
    <sheet name="02 - Zdravotechnika" sheetId="3" r:id="rId3"/>
    <sheet name="03 - Vytápění" sheetId="4" r:id="rId4"/>
    <sheet name="04 - Vzduchotechnika" sheetId="5" r:id="rId5"/>
    <sheet name="05 - Silnoproud" sheetId="6" r:id="rId6"/>
    <sheet name="06 - Slaboproud" sheetId="7" r:id="rId7"/>
    <sheet name="07 - Medicinální plyny" sheetId="8" r:id="rId8"/>
    <sheet name="08 - Výmalba objektu" sheetId="9" r:id="rId9"/>
    <sheet name="99 - Vedlejší náklady" sheetId="10" r:id="rId10"/>
    <sheet name="Seznam figur" sheetId="11" r:id="rId11"/>
  </sheets>
  <definedNames>
    <definedName name="_xlnm._FilterDatabase" localSheetId="1" hidden="1">'01 - Stavební část'!$C$132:$K$535</definedName>
    <definedName name="_xlnm._FilterDatabase" localSheetId="2" hidden="1">'02 - Zdravotechnika'!$C$120:$K$182</definedName>
    <definedName name="_xlnm._FilterDatabase" localSheetId="3" hidden="1">'03 - Vytápění'!$C$119:$K$148</definedName>
    <definedName name="_xlnm._FilterDatabase" localSheetId="4" hidden="1">'04 - Vzduchotechnika'!$C$116:$K$133</definedName>
    <definedName name="_xlnm._FilterDatabase" localSheetId="5" hidden="1">'05 - Silnoproud'!$C$118:$K$177</definedName>
    <definedName name="_xlnm._FilterDatabase" localSheetId="6" hidden="1">'06 - Slaboproud'!$C$125:$K$231</definedName>
    <definedName name="_xlnm._FilterDatabase" localSheetId="7" hidden="1">'07 - Medicinální plyny'!$C$117:$K$145</definedName>
    <definedName name="_xlnm._FilterDatabase" localSheetId="8" hidden="1">'08 - Výmalba objektu'!$C$119:$K$148</definedName>
    <definedName name="_xlnm._FilterDatabase" localSheetId="9" hidden="1">'99 - Vedlejší náklady'!$C$116:$K$121</definedName>
    <definedName name="_xlnm.Print_Titles" localSheetId="1">'01 - Stavební část'!$132:$132</definedName>
    <definedName name="_xlnm.Print_Titles" localSheetId="2">'02 - Zdravotechnika'!$120:$120</definedName>
    <definedName name="_xlnm.Print_Titles" localSheetId="3">'03 - Vytápění'!$119:$119</definedName>
    <definedName name="_xlnm.Print_Titles" localSheetId="4">'04 - Vzduchotechnika'!$116:$116</definedName>
    <definedName name="_xlnm.Print_Titles" localSheetId="5">'05 - Silnoproud'!$118:$118</definedName>
    <definedName name="_xlnm.Print_Titles" localSheetId="6">'06 - Slaboproud'!$125:$125</definedName>
    <definedName name="_xlnm.Print_Titles" localSheetId="7">'07 - Medicinální plyny'!$117:$117</definedName>
    <definedName name="_xlnm.Print_Titles" localSheetId="8">'08 - Výmalba objektu'!$119:$119</definedName>
    <definedName name="_xlnm.Print_Titles" localSheetId="9">'99 - Vedlejší náklady'!$116:$116</definedName>
    <definedName name="_xlnm.Print_Titles" localSheetId="0">'Rekapitulace stavby'!$92:$92</definedName>
    <definedName name="_xlnm.Print_Titles" localSheetId="10">'Seznam figur'!$9:$9</definedName>
    <definedName name="_xlnm.Print_Area" localSheetId="1">'01 - Stavební část'!$C$4:$J$76,'01 - Stavební část'!$C$82:$J$114,'01 - Stavební část'!$C$120:$K$535</definedName>
    <definedName name="_xlnm.Print_Area" localSheetId="2">'02 - Zdravotechnika'!$C$4:$J$76,'02 - Zdravotechnika'!$C$82:$J$102,'02 - Zdravotechnika'!$C$108:$K$182</definedName>
    <definedName name="_xlnm.Print_Area" localSheetId="3">'03 - Vytápění'!$C$4:$J$76,'03 - Vytápění'!$C$82:$J$101,'03 - Vytápění'!$C$107:$K$148</definedName>
    <definedName name="_xlnm.Print_Area" localSheetId="4">'04 - Vzduchotechnika'!$C$4:$J$76,'04 - Vzduchotechnika'!$C$82:$J$98,'04 - Vzduchotechnika'!$C$104:$K$133</definedName>
    <definedName name="_xlnm.Print_Area" localSheetId="5">'05 - Silnoproud'!$C$4:$J$76,'05 - Silnoproud'!$C$82:$J$100,'05 - Silnoproud'!$C$106:$K$177</definedName>
    <definedName name="_xlnm.Print_Area" localSheetId="6">'06 - Slaboproud'!$C$4:$J$76,'06 - Slaboproud'!$C$82:$J$107,'06 - Slaboproud'!$C$113:$K$231</definedName>
    <definedName name="_xlnm.Print_Area" localSheetId="7">'07 - Medicinální plyny'!$C$4:$J$76,'07 - Medicinální plyny'!$C$82:$J$99,'07 - Medicinální plyny'!$C$105:$K$145</definedName>
    <definedName name="_xlnm.Print_Area" localSheetId="8">'08 - Výmalba objektu'!$C$4:$J$76,'08 - Výmalba objektu'!$C$82:$J$101,'08 - Výmalba objektu'!$C$107:$K$148</definedName>
    <definedName name="_xlnm.Print_Area" localSheetId="9">'99 - Vedlejší náklady'!$C$4:$J$76,'99 - Vedlejší náklady'!$C$82:$J$98,'99 - Vedlejší náklady'!$C$104:$K$121</definedName>
    <definedName name="_xlnm.Print_Area" localSheetId="0">'Rekapitulace stavby'!$D$4:$AO$76,'Rekapitulace stavby'!$C$82:$AQ$104</definedName>
    <definedName name="_xlnm.Print_Area" localSheetId="10">'Seznam figur'!$C$4:$G$32</definedName>
  </definedNames>
  <calcPr calcId="152511"/>
</workbook>
</file>

<file path=xl/calcChain.xml><?xml version="1.0" encoding="utf-8"?>
<calcChain xmlns="http://schemas.openxmlformats.org/spreadsheetml/2006/main">
  <c r="D7" i="11" l="1"/>
  <c r="J37" i="10"/>
  <c r="J36" i="10"/>
  <c r="AY103" i="1"/>
  <c r="J35" i="10"/>
  <c r="AX103" i="1"/>
  <c r="BI121" i="10"/>
  <c r="BH121" i="10"/>
  <c r="BG121" i="10"/>
  <c r="BF121" i="10"/>
  <c r="T121" i="10"/>
  <c r="R121" i="10"/>
  <c r="P121" i="10"/>
  <c r="BI120" i="10"/>
  <c r="BH120" i="10"/>
  <c r="BG120" i="10"/>
  <c r="BF120" i="10"/>
  <c r="T120" i="10"/>
  <c r="R120" i="10"/>
  <c r="P120" i="10"/>
  <c r="BI119" i="10"/>
  <c r="BH119" i="10"/>
  <c r="BG119" i="10"/>
  <c r="BF119" i="10"/>
  <c r="T119" i="10"/>
  <c r="R119" i="10"/>
  <c r="P119" i="10"/>
  <c r="J114" i="10"/>
  <c r="J113" i="10"/>
  <c r="F113" i="10"/>
  <c r="F111" i="10"/>
  <c r="E109" i="10"/>
  <c r="J92" i="10"/>
  <c r="J91" i="10"/>
  <c r="F91" i="10"/>
  <c r="F89" i="10"/>
  <c r="E87" i="10"/>
  <c r="J18" i="10"/>
  <c r="E18" i="10"/>
  <c r="F114" i="10"/>
  <c r="J17" i="10"/>
  <c r="J12" i="10"/>
  <c r="J111" i="10" s="1"/>
  <c r="E7" i="10"/>
  <c r="E107" i="10" s="1"/>
  <c r="J37" i="9"/>
  <c r="J36" i="9"/>
  <c r="AY102" i="1"/>
  <c r="J35" i="9"/>
  <c r="AX102" i="1"/>
  <c r="BI148" i="9"/>
  <c r="BH148" i="9"/>
  <c r="BG148" i="9"/>
  <c r="BF148" i="9"/>
  <c r="T148" i="9"/>
  <c r="T147" i="9"/>
  <c r="R148" i="9"/>
  <c r="R147" i="9"/>
  <c r="P148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T126" i="9" s="1"/>
  <c r="R136" i="9"/>
  <c r="P136" i="9"/>
  <c r="BI127" i="9"/>
  <c r="BH127" i="9"/>
  <c r="BG127" i="9"/>
  <c r="BF127" i="9"/>
  <c r="T127" i="9"/>
  <c r="R127" i="9"/>
  <c r="P127" i="9"/>
  <c r="P126" i="9" s="1"/>
  <c r="BI125" i="9"/>
  <c r="BH125" i="9"/>
  <c r="BG125" i="9"/>
  <c r="BF125" i="9"/>
  <c r="T125" i="9"/>
  <c r="T124" i="9" s="1"/>
  <c r="R125" i="9"/>
  <c r="R124" i="9" s="1"/>
  <c r="P125" i="9"/>
  <c r="P124" i="9" s="1"/>
  <c r="BI122" i="9"/>
  <c r="BH122" i="9"/>
  <c r="BG122" i="9"/>
  <c r="BF122" i="9"/>
  <c r="T122" i="9"/>
  <c r="T121" i="9" s="1"/>
  <c r="R122" i="9"/>
  <c r="R121" i="9"/>
  <c r="P122" i="9"/>
  <c r="P121" i="9"/>
  <c r="J117" i="9"/>
  <c r="J116" i="9"/>
  <c r="F116" i="9"/>
  <c r="F114" i="9"/>
  <c r="E112" i="9"/>
  <c r="J92" i="9"/>
  <c r="J91" i="9"/>
  <c r="F91" i="9"/>
  <c r="F89" i="9"/>
  <c r="E87" i="9"/>
  <c r="J18" i="9"/>
  <c r="E18" i="9"/>
  <c r="F117" i="9" s="1"/>
  <c r="J17" i="9"/>
  <c r="J12" i="9"/>
  <c r="J89" i="9"/>
  <c r="E7" i="9"/>
  <c r="E110" i="9"/>
  <c r="J37" i="8"/>
  <c r="J36" i="8"/>
  <c r="AY101" i="1" s="1"/>
  <c r="J35" i="8"/>
  <c r="AX101" i="1" s="1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J115" i="8"/>
  <c r="J114" i="8"/>
  <c r="F114" i="8"/>
  <c r="F112" i="8"/>
  <c r="E110" i="8"/>
  <c r="J92" i="8"/>
  <c r="J91" i="8"/>
  <c r="F91" i="8"/>
  <c r="F89" i="8"/>
  <c r="E87" i="8"/>
  <c r="J18" i="8"/>
  <c r="E18" i="8"/>
  <c r="F92" i="8" s="1"/>
  <c r="J17" i="8"/>
  <c r="J12" i="8"/>
  <c r="J112" i="8"/>
  <c r="E7" i="8"/>
  <c r="E108" i="8"/>
  <c r="J37" i="7"/>
  <c r="J36" i="7"/>
  <c r="AY100" i="1" s="1"/>
  <c r="J35" i="7"/>
  <c r="AX100" i="1" s="1"/>
  <c r="BI231" i="7"/>
  <c r="BH231" i="7"/>
  <c r="BG231" i="7"/>
  <c r="BF231" i="7"/>
  <c r="T231" i="7"/>
  <c r="R231" i="7"/>
  <c r="P231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J123" i="7"/>
  <c r="J122" i="7"/>
  <c r="F122" i="7"/>
  <c r="F120" i="7"/>
  <c r="E118" i="7"/>
  <c r="J92" i="7"/>
  <c r="J91" i="7"/>
  <c r="F91" i="7"/>
  <c r="F89" i="7"/>
  <c r="E87" i="7"/>
  <c r="J18" i="7"/>
  <c r="E18" i="7"/>
  <c r="F92" i="7" s="1"/>
  <c r="J17" i="7"/>
  <c r="J12" i="7"/>
  <c r="J89" i="7"/>
  <c r="E7" i="7"/>
  <c r="E85" i="7"/>
  <c r="J37" i="6"/>
  <c r="J36" i="6"/>
  <c r="AY99" i="1" s="1"/>
  <c r="J35" i="6"/>
  <c r="AX99" i="1" s="1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J116" i="6"/>
  <c r="J115" i="6"/>
  <c r="F115" i="6"/>
  <c r="F113" i="6"/>
  <c r="E111" i="6"/>
  <c r="J92" i="6"/>
  <c r="J91" i="6"/>
  <c r="F91" i="6"/>
  <c r="F89" i="6"/>
  <c r="E87" i="6"/>
  <c r="J18" i="6"/>
  <c r="E18" i="6"/>
  <c r="F92" i="6" s="1"/>
  <c r="J17" i="6"/>
  <c r="J12" i="6"/>
  <c r="J113" i="6"/>
  <c r="E7" i="6"/>
  <c r="E85" i="6"/>
  <c r="J37" i="5"/>
  <c r="J36" i="5"/>
  <c r="AY98" i="1" s="1"/>
  <c r="J35" i="5"/>
  <c r="AX98" i="1" s="1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114" i="5" s="1"/>
  <c r="J17" i="5"/>
  <c r="J12" i="5"/>
  <c r="J111" i="5"/>
  <c r="E7" i="5"/>
  <c r="E85" i="5"/>
  <c r="J37" i="4"/>
  <c r="J36" i="4"/>
  <c r="AY97" i="1" s="1"/>
  <c r="J35" i="4"/>
  <c r="AX97" i="1" s="1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J117" i="4"/>
  <c r="J116" i="4"/>
  <c r="F116" i="4"/>
  <c r="F114" i="4"/>
  <c r="E112" i="4"/>
  <c r="J92" i="4"/>
  <c r="J91" i="4"/>
  <c r="F91" i="4"/>
  <c r="F89" i="4"/>
  <c r="E87" i="4"/>
  <c r="J18" i="4"/>
  <c r="E18" i="4"/>
  <c r="F92" i="4"/>
  <c r="J17" i="4"/>
  <c r="J12" i="4"/>
  <c r="J114" i="4" s="1"/>
  <c r="E7" i="4"/>
  <c r="E85" i="4" s="1"/>
  <c r="J37" i="3"/>
  <c r="J36" i="3"/>
  <c r="AY96" i="1"/>
  <c r="J35" i="3"/>
  <c r="AX96" i="1"/>
  <c r="BI182" i="3"/>
  <c r="BH182" i="3"/>
  <c r="BG182" i="3"/>
  <c r="BF182" i="3"/>
  <c r="T182" i="3"/>
  <c r="T181" i="3"/>
  <c r="R182" i="3"/>
  <c r="R181" i="3"/>
  <c r="P182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/>
  <c r="J17" i="3"/>
  <c r="J12" i="3"/>
  <c r="J115" i="3" s="1"/>
  <c r="E7" i="3"/>
  <c r="E85" i="3" s="1"/>
  <c r="J37" i="2"/>
  <c r="J36" i="2"/>
  <c r="AY95" i="1"/>
  <c r="J35" i="2"/>
  <c r="AX95" i="1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493" i="2"/>
  <c r="BH493" i="2"/>
  <c r="BG493" i="2"/>
  <c r="BF493" i="2"/>
  <c r="T493" i="2"/>
  <c r="R493" i="2"/>
  <c r="P493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T360" i="2"/>
  <c r="R361" i="2"/>
  <c r="R360" i="2"/>
  <c r="P361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T345" i="2" s="1"/>
  <c r="R346" i="2"/>
  <c r="R345" i="2" s="1"/>
  <c r="P346" i="2"/>
  <c r="P345" i="2" s="1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26" i="2"/>
  <c r="BH326" i="2"/>
  <c r="BG326" i="2"/>
  <c r="BF326" i="2"/>
  <c r="T326" i="2"/>
  <c r="R326" i="2"/>
  <c r="P326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3" i="2"/>
  <c r="BH263" i="2"/>
  <c r="BG263" i="2"/>
  <c r="BF263" i="2"/>
  <c r="T263" i="2"/>
  <c r="R263" i="2"/>
  <c r="P263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0" i="2"/>
  <c r="BH220" i="2"/>
  <c r="BG220" i="2"/>
  <c r="BF220" i="2"/>
  <c r="T220" i="2"/>
  <c r="R220" i="2"/>
  <c r="P220" i="2"/>
  <c r="BI208" i="2"/>
  <c r="BH208" i="2"/>
  <c r="BG208" i="2"/>
  <c r="BF208" i="2"/>
  <c r="T208" i="2"/>
  <c r="R208" i="2"/>
  <c r="P208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J130" i="2"/>
  <c r="J129" i="2"/>
  <c r="F129" i="2"/>
  <c r="F127" i="2"/>
  <c r="E125" i="2"/>
  <c r="J92" i="2"/>
  <c r="J91" i="2"/>
  <c r="F91" i="2"/>
  <c r="F89" i="2"/>
  <c r="E87" i="2"/>
  <c r="J18" i="2"/>
  <c r="E18" i="2"/>
  <c r="F92" i="2" s="1"/>
  <c r="J17" i="2"/>
  <c r="J12" i="2"/>
  <c r="J127" i="2"/>
  <c r="E7" i="2"/>
  <c r="E85" i="2"/>
  <c r="L90" i="1"/>
  <c r="AM90" i="1"/>
  <c r="AM89" i="1"/>
  <c r="L89" i="1"/>
  <c r="AM87" i="1"/>
  <c r="L87" i="1"/>
  <c r="L85" i="1"/>
  <c r="L84" i="1"/>
  <c r="BK121" i="10"/>
  <c r="J121" i="10"/>
  <c r="BK119" i="10"/>
  <c r="BK148" i="9"/>
  <c r="J148" i="9"/>
  <c r="BK145" i="9"/>
  <c r="J145" i="9"/>
  <c r="BK143" i="9"/>
  <c r="J143" i="9"/>
  <c r="BK138" i="9"/>
  <c r="J138" i="9"/>
  <c r="BK136" i="9"/>
  <c r="BK127" i="9"/>
  <c r="BK122" i="9"/>
  <c r="BK140" i="8"/>
  <c r="J137" i="8"/>
  <c r="BK124" i="8"/>
  <c r="BK230" i="7"/>
  <c r="BK224" i="7"/>
  <c r="BK222" i="7"/>
  <c r="J221" i="7"/>
  <c r="J215" i="7"/>
  <c r="J209" i="7"/>
  <c r="J207" i="7"/>
  <c r="BK206" i="7"/>
  <c r="BK199" i="7"/>
  <c r="J196" i="7"/>
  <c r="J191" i="7"/>
  <c r="BK188" i="7"/>
  <c r="J175" i="7"/>
  <c r="J162" i="7"/>
  <c r="J160" i="7"/>
  <c r="J153" i="7"/>
  <c r="BK150" i="7"/>
  <c r="J140" i="7"/>
  <c r="J167" i="6"/>
  <c r="J164" i="6"/>
  <c r="J163" i="6"/>
  <c r="BK161" i="6"/>
  <c r="BK155" i="6"/>
  <c r="BK152" i="6"/>
  <c r="J149" i="6"/>
  <c r="BK146" i="6"/>
  <c r="BK141" i="6"/>
  <c r="BK137" i="6"/>
  <c r="J130" i="6"/>
  <c r="BK129" i="6"/>
  <c r="BK125" i="6"/>
  <c r="BK133" i="5"/>
  <c r="J132" i="5"/>
  <c r="BK122" i="5"/>
  <c r="BK121" i="5"/>
  <c r="BK141" i="4"/>
  <c r="J138" i="4"/>
  <c r="J135" i="4"/>
  <c r="BK126" i="4"/>
  <c r="J123" i="4"/>
  <c r="J122" i="4"/>
  <c r="J179" i="3"/>
  <c r="J171" i="3"/>
  <c r="BK161" i="3"/>
  <c r="BK153" i="3"/>
  <c r="BK142" i="3"/>
  <c r="J139" i="3"/>
  <c r="J136" i="3"/>
  <c r="J130" i="3"/>
  <c r="J126" i="3"/>
  <c r="BK485" i="2"/>
  <c r="J465" i="2"/>
  <c r="BK464" i="2"/>
  <c r="BK456" i="2"/>
  <c r="J437" i="2"/>
  <c r="BK428" i="2"/>
  <c r="J427" i="2"/>
  <c r="J421" i="2"/>
  <c r="J420" i="2"/>
  <c r="J409" i="2"/>
  <c r="BK405" i="2"/>
  <c r="BK402" i="2"/>
  <c r="J399" i="2"/>
  <c r="BK397" i="2"/>
  <c r="J380" i="2"/>
  <c r="J376" i="2"/>
  <c r="J365" i="2"/>
  <c r="J363" i="2"/>
  <c r="J356" i="2"/>
  <c r="BK302" i="2"/>
  <c r="J239" i="2"/>
  <c r="BK235" i="2"/>
  <c r="J170" i="2"/>
  <c r="J168" i="2"/>
  <c r="J163" i="2"/>
  <c r="BK142" i="2"/>
  <c r="J142" i="8"/>
  <c r="J135" i="8"/>
  <c r="BK132" i="8"/>
  <c r="J124" i="8"/>
  <c r="J120" i="8"/>
  <c r="J227" i="7"/>
  <c r="J224" i="7"/>
  <c r="J222" i="7"/>
  <c r="BK217" i="7"/>
  <c r="J214" i="7"/>
  <c r="J202" i="7"/>
  <c r="J199" i="7"/>
  <c r="BK192" i="7"/>
  <c r="J190" i="7"/>
  <c r="BK185" i="7"/>
  <c r="BK180" i="7"/>
  <c r="BK176" i="7"/>
  <c r="J172" i="7"/>
  <c r="J170" i="7"/>
  <c r="BK163" i="7"/>
  <c r="J154" i="7"/>
  <c r="BK151" i="7"/>
  <c r="J150" i="7"/>
  <c r="J149" i="7"/>
  <c r="BK136" i="7"/>
  <c r="J135" i="7"/>
  <c r="BK128" i="7"/>
  <c r="J176" i="6"/>
  <c r="J168" i="6"/>
  <c r="J166" i="6"/>
  <c r="BK165" i="6"/>
  <c r="BK163" i="6"/>
  <c r="J159" i="6"/>
  <c r="J154" i="6"/>
  <c r="BK153" i="6"/>
  <c r="BK148" i="6"/>
  <c r="J147" i="6"/>
  <c r="BK143" i="6"/>
  <c r="BK140" i="6"/>
  <c r="BK139" i="6"/>
  <c r="BK134" i="6"/>
  <c r="J128" i="6"/>
  <c r="J124" i="6"/>
  <c r="J122" i="6"/>
  <c r="BK121" i="6"/>
  <c r="J127" i="5"/>
  <c r="J121" i="5"/>
  <c r="J120" i="5"/>
  <c r="J134" i="4"/>
  <c r="J132" i="4"/>
  <c r="J128" i="4"/>
  <c r="BK173" i="3"/>
  <c r="BK169" i="3"/>
  <c r="J168" i="3"/>
  <c r="BK165" i="3"/>
  <c r="J163" i="3"/>
  <c r="BK160" i="3"/>
  <c r="BK157" i="3"/>
  <c r="J155" i="3"/>
  <c r="BK154" i="3"/>
  <c r="J153" i="3"/>
  <c r="BK147" i="3"/>
  <c r="J142" i="3"/>
  <c r="BK141" i="3"/>
  <c r="J138" i="3"/>
  <c r="BK137" i="3"/>
  <c r="BK486" i="2"/>
  <c r="J470" i="2"/>
  <c r="BK458" i="2"/>
  <c r="J458" i="2"/>
  <c r="BK437" i="2"/>
  <c r="J434" i="2"/>
  <c r="J431" i="2"/>
  <c r="BK423" i="2"/>
  <c r="J415" i="2"/>
  <c r="BK414" i="2"/>
  <c r="J411" i="2"/>
  <c r="BK401" i="2"/>
  <c r="J397" i="2"/>
  <c r="BK396" i="2"/>
  <c r="J391" i="2"/>
  <c r="BK390" i="2"/>
  <c r="BK384" i="2"/>
  <c r="BK378" i="2"/>
  <c r="J375" i="2"/>
  <c r="BK363" i="2"/>
  <c r="BK361" i="2"/>
  <c r="BK356" i="2"/>
  <c r="BK350" i="2"/>
  <c r="BK346" i="2"/>
  <c r="BK342" i="2"/>
  <c r="BK340" i="2"/>
  <c r="BK296" i="2"/>
  <c r="J286" i="2"/>
  <c r="J270" i="2"/>
  <c r="J263" i="2"/>
  <c r="J255" i="2"/>
  <c r="J247" i="2"/>
  <c r="BK246" i="2"/>
  <c r="BK242" i="2"/>
  <c r="BK237" i="2"/>
  <c r="J236" i="2"/>
  <c r="BK161" i="2"/>
  <c r="BK152" i="2"/>
  <c r="J127" i="9"/>
  <c r="J122" i="9"/>
  <c r="BK137" i="8"/>
  <c r="BK136" i="8"/>
  <c r="BK126" i="8"/>
  <c r="J122" i="8"/>
  <c r="J229" i="7"/>
  <c r="BK228" i="7"/>
  <c r="BK219" i="7"/>
  <c r="J218" i="7"/>
  <c r="BK209" i="7"/>
  <c r="J195" i="7"/>
  <c r="J193" i="7"/>
  <c r="BK189" i="7"/>
  <c r="J187" i="7"/>
  <c r="J184" i="7"/>
  <c r="BK181" i="7"/>
  <c r="J174" i="7"/>
  <c r="J168" i="7"/>
  <c r="BK164" i="7"/>
  <c r="BK158" i="7"/>
  <c r="BK157" i="7"/>
  <c r="BK156" i="7"/>
  <c r="BK149" i="7"/>
  <c r="J143" i="7"/>
  <c r="BK139" i="7"/>
  <c r="BK138" i="7"/>
  <c r="J136" i="7"/>
  <c r="J132" i="7"/>
  <c r="J130" i="7"/>
  <c r="J129" i="7"/>
  <c r="BK173" i="6"/>
  <c r="BK171" i="6"/>
  <c r="BK168" i="6"/>
  <c r="BK166" i="6"/>
  <c r="J165" i="6"/>
  <c r="J158" i="6"/>
  <c r="BK156" i="6"/>
  <c r="BK154" i="6"/>
  <c r="J150" i="6"/>
  <c r="J146" i="6"/>
  <c r="BK145" i="6"/>
  <c r="J141" i="6"/>
  <c r="J140" i="6"/>
  <c r="BK138" i="6"/>
  <c r="J137" i="6"/>
  <c r="J126" i="6"/>
  <c r="J131" i="5"/>
  <c r="J130" i="5"/>
  <c r="J129" i="5"/>
  <c r="BK125" i="5"/>
  <c r="BK147" i="4"/>
  <c r="J145" i="4"/>
  <c r="J144" i="4"/>
  <c r="J142" i="4"/>
  <c r="J141" i="4"/>
  <c r="BK139" i="4"/>
  <c r="BK137" i="4"/>
  <c r="BK132" i="4"/>
  <c r="BK123" i="4"/>
  <c r="BK179" i="3"/>
  <c r="BK177" i="3"/>
  <c r="J164" i="3"/>
  <c r="BK163" i="3"/>
  <c r="J162" i="3"/>
  <c r="J157" i="3"/>
  <c r="BK155" i="3"/>
  <c r="BK152" i="3"/>
  <c r="BK145" i="3"/>
  <c r="BK140" i="3"/>
  <c r="J137" i="3"/>
  <c r="J133" i="3"/>
  <c r="J127" i="3"/>
  <c r="BK470" i="2"/>
  <c r="J468" i="2"/>
  <c r="BK465" i="2"/>
  <c r="BK462" i="2"/>
  <c r="J417" i="2"/>
  <c r="BK407" i="2"/>
  <c r="J404" i="2"/>
  <c r="BK399" i="2"/>
  <c r="J396" i="2"/>
  <c r="BK395" i="2"/>
  <c r="BK394" i="2"/>
  <c r="J392" i="2"/>
  <c r="J389" i="2"/>
  <c r="J386" i="2"/>
  <c r="BK376" i="2"/>
  <c r="BK373" i="2"/>
  <c r="BK369" i="2"/>
  <c r="J359" i="2"/>
  <c r="J357" i="2"/>
  <c r="J348" i="2"/>
  <c r="J337" i="2"/>
  <c r="BK286" i="2"/>
  <c r="BK276" i="2"/>
  <c r="J271" i="2"/>
  <c r="BK251" i="2"/>
  <c r="BK233" i="2"/>
  <c r="BK182" i="2"/>
  <c r="BK164" i="2"/>
  <c r="J142" i="2"/>
  <c r="J137" i="2"/>
  <c r="J136" i="9"/>
  <c r="BK145" i="8"/>
  <c r="BK144" i="8"/>
  <c r="J138" i="8"/>
  <c r="BK135" i="8"/>
  <c r="BK127" i="8"/>
  <c r="J226" i="7"/>
  <c r="BK221" i="7"/>
  <c r="BK215" i="7"/>
  <c r="BK212" i="7"/>
  <c r="BK210" i="7"/>
  <c r="BK207" i="7"/>
  <c r="J206" i="7"/>
  <c r="BK202" i="7"/>
  <c r="BK197" i="7"/>
  <c r="BK195" i="7"/>
  <c r="BK191" i="7"/>
  <c r="J188" i="7"/>
  <c r="J185" i="7"/>
  <c r="BK179" i="7"/>
  <c r="BK165" i="7"/>
  <c r="BK160" i="7"/>
  <c r="J146" i="7"/>
  <c r="BK144" i="7"/>
  <c r="BK143" i="7"/>
  <c r="J137" i="7"/>
  <c r="J134" i="7"/>
  <c r="BK133" i="7"/>
  <c r="BK131" i="7"/>
  <c r="BK129" i="7"/>
  <c r="BK177" i="6"/>
  <c r="BK175" i="6"/>
  <c r="J173" i="6"/>
  <c r="J138" i="6"/>
  <c r="BK136" i="6"/>
  <c r="BK130" i="6"/>
  <c r="J127" i="6"/>
  <c r="J123" i="6"/>
  <c r="J133" i="5"/>
  <c r="BK126" i="5"/>
  <c r="BK123" i="5"/>
  <c r="BK120" i="5"/>
  <c r="J148" i="4"/>
  <c r="J147" i="4"/>
  <c r="BK140" i="4"/>
  <c r="BK129" i="4"/>
  <c r="J125" i="4"/>
  <c r="BK122" i="4"/>
  <c r="J177" i="3"/>
  <c r="J176" i="3"/>
  <c r="BK171" i="3"/>
  <c r="J166" i="3"/>
  <c r="J160" i="3"/>
  <c r="BK158" i="3"/>
  <c r="BK151" i="3"/>
  <c r="J146" i="3"/>
  <c r="BK143" i="3"/>
  <c r="J141" i="3"/>
  <c r="BK138" i="3"/>
  <c r="BK136" i="3"/>
  <c r="BK135" i="3"/>
  <c r="BK132" i="3"/>
  <c r="BK130" i="3"/>
  <c r="J124" i="3"/>
  <c r="BK504" i="2"/>
  <c r="J489" i="2"/>
  <c r="J485" i="2"/>
  <c r="J464" i="2"/>
  <c r="BK431" i="2"/>
  <c r="BK418" i="2"/>
  <c r="BK417" i="2"/>
  <c r="J394" i="2"/>
  <c r="J393" i="2"/>
  <c r="BK392" i="2"/>
  <c r="BK387" i="2"/>
  <c r="BK375" i="2"/>
  <c r="J369" i="2"/>
  <c r="BK357" i="2"/>
  <c r="J341" i="2"/>
  <c r="J307" i="2"/>
  <c r="J302" i="2"/>
  <c r="J280" i="2"/>
  <c r="BK255" i="2"/>
  <c r="BK236" i="2"/>
  <c r="J230" i="2"/>
  <c r="J220" i="2"/>
  <c r="J200" i="2"/>
  <c r="J164" i="2"/>
  <c r="BK163" i="2"/>
  <c r="J157" i="2"/>
  <c r="J152" i="2"/>
  <c r="J145" i="8"/>
  <c r="BK142" i="8"/>
  <c r="J139" i="8"/>
  <c r="J132" i="8"/>
  <c r="BK129" i="8"/>
  <c r="J127" i="8"/>
  <c r="J228" i="7"/>
  <c r="BK218" i="7"/>
  <c r="J213" i="7"/>
  <c r="J210" i="7"/>
  <c r="J203" i="7"/>
  <c r="BK201" i="7"/>
  <c r="J200" i="7"/>
  <c r="J198" i="7"/>
  <c r="BK196" i="7"/>
  <c r="BK194" i="7"/>
  <c r="BK193" i="7"/>
  <c r="J192" i="7"/>
  <c r="J182" i="7"/>
  <c r="J179" i="7"/>
  <c r="J176" i="7"/>
  <c r="BK175" i="7"/>
  <c r="J169" i="7"/>
  <c r="BK168" i="7"/>
  <c r="BK166" i="7"/>
  <c r="J159" i="7"/>
  <c r="J155" i="7"/>
  <c r="BK153" i="7"/>
  <c r="BK145" i="7"/>
  <c r="BK137" i="7"/>
  <c r="J133" i="7"/>
  <c r="BK130" i="7"/>
  <c r="J128" i="7"/>
  <c r="J174" i="6"/>
  <c r="J170" i="6"/>
  <c r="BK167" i="6"/>
  <c r="BK160" i="6"/>
  <c r="BK159" i="6"/>
  <c r="J155" i="6"/>
  <c r="BK150" i="6"/>
  <c r="J145" i="6"/>
  <c r="BK144" i="6"/>
  <c r="J143" i="6"/>
  <c r="J142" i="6"/>
  <c r="BK132" i="6"/>
  <c r="BK128" i="6"/>
  <c r="BK122" i="6"/>
  <c r="J121" i="6"/>
  <c r="BK132" i="5"/>
  <c r="J126" i="5"/>
  <c r="J124" i="5"/>
  <c r="J122" i="5"/>
  <c r="J119" i="5"/>
  <c r="J143" i="4"/>
  <c r="BK142" i="4"/>
  <c r="BK134" i="4"/>
  <c r="BK130" i="4"/>
  <c r="BK182" i="3"/>
  <c r="J182" i="3"/>
  <c r="BK180" i="3"/>
  <c r="BK176" i="3"/>
  <c r="BK170" i="3"/>
  <c r="J167" i="3"/>
  <c r="BK162" i="3"/>
  <c r="J151" i="3"/>
  <c r="BK149" i="3"/>
  <c r="J144" i="3"/>
  <c r="J143" i="3"/>
  <c r="J140" i="3"/>
  <c r="BK128" i="3"/>
  <c r="BK125" i="3"/>
  <c r="J123" i="3"/>
  <c r="J506" i="2"/>
  <c r="J504" i="2"/>
  <c r="BK489" i="2"/>
  <c r="J423" i="2"/>
  <c r="BK416" i="2"/>
  <c r="J414" i="2"/>
  <c r="J413" i="2"/>
  <c r="J405" i="2"/>
  <c r="BK403" i="2"/>
  <c r="BK400" i="2"/>
  <c r="BK391" i="2"/>
  <c r="J382" i="2"/>
  <c r="BK365" i="2"/>
  <c r="J361" i="2"/>
  <c r="J342" i="2"/>
  <c r="BK341" i="2"/>
  <c r="BK339" i="2"/>
  <c r="BK304" i="2"/>
  <c r="J296" i="2"/>
  <c r="BK280" i="2"/>
  <c r="J278" i="2"/>
  <c r="J276" i="2"/>
  <c r="BK247" i="2"/>
  <c r="BK240" i="2"/>
  <c r="J237" i="2"/>
  <c r="J193" i="2"/>
  <c r="J135" i="2"/>
  <c r="BK120" i="10"/>
  <c r="J120" i="10"/>
  <c r="BK231" i="7"/>
  <c r="J231" i="7"/>
  <c r="J230" i="7"/>
  <c r="BK229" i="7"/>
  <c r="BK226" i="7"/>
  <c r="J220" i="7"/>
  <c r="BK213" i="7"/>
  <c r="BK205" i="7"/>
  <c r="J204" i="7"/>
  <c r="J197" i="7"/>
  <c r="J194" i="7"/>
  <c r="BK186" i="7"/>
  <c r="BK184" i="7"/>
  <c r="J180" i="7"/>
  <c r="J171" i="7"/>
  <c r="BK170" i="7"/>
  <c r="J165" i="7"/>
  <c r="BK159" i="7"/>
  <c r="J158" i="7"/>
  <c r="J157" i="7"/>
  <c r="BK154" i="7"/>
  <c r="J152" i="7"/>
  <c r="BK146" i="7"/>
  <c r="J145" i="7"/>
  <c r="BK142" i="7"/>
  <c r="BK141" i="7"/>
  <c r="BK140" i="7"/>
  <c r="J177" i="6"/>
  <c r="BK176" i="6"/>
  <c r="J175" i="6"/>
  <c r="J172" i="6"/>
  <c r="J162" i="6"/>
  <c r="BK158" i="6"/>
  <c r="J139" i="4"/>
  <c r="BK136" i="4"/>
  <c r="BK131" i="4"/>
  <c r="BK124" i="4"/>
  <c r="J173" i="3"/>
  <c r="J172" i="3"/>
  <c r="BK166" i="3"/>
  <c r="BK164" i="3"/>
  <c r="J161" i="3"/>
  <c r="J158" i="3"/>
  <c r="J152" i="3"/>
  <c r="BK150" i="3"/>
  <c r="J145" i="3"/>
  <c r="J135" i="3"/>
  <c r="J132" i="3"/>
  <c r="BK127" i="3"/>
  <c r="BK124" i="3"/>
  <c r="J493" i="2"/>
  <c r="BK487" i="2"/>
  <c r="BK468" i="2"/>
  <c r="J454" i="2"/>
  <c r="BK415" i="2"/>
  <c r="BK409" i="2"/>
  <c r="BK404" i="2"/>
  <c r="J400" i="2"/>
  <c r="J395" i="2"/>
  <c r="BK393" i="2"/>
  <c r="J387" i="2"/>
  <c r="J384" i="2"/>
  <c r="J378" i="2"/>
  <c r="J358" i="2"/>
  <c r="J350" i="2"/>
  <c r="BK348" i="2"/>
  <c r="J344" i="2"/>
  <c r="J339" i="2"/>
  <c r="BK337" i="2"/>
  <c r="BK326" i="2"/>
  <c r="J304" i="2"/>
  <c r="J298" i="2"/>
  <c r="J294" i="2"/>
  <c r="BK278" i="2"/>
  <c r="BK271" i="2"/>
  <c r="BK244" i="2"/>
  <c r="J240" i="2"/>
  <c r="BK230" i="2"/>
  <c r="BK208" i="2"/>
  <c r="J182" i="2"/>
  <c r="J181" i="2"/>
  <c r="J161" i="2"/>
  <c r="BK157" i="2"/>
  <c r="BK137" i="2"/>
  <c r="BK135" i="2"/>
  <c r="J119" i="10"/>
  <c r="J125" i="9"/>
  <c r="J144" i="8"/>
  <c r="J140" i="8"/>
  <c r="BK139" i="8"/>
  <c r="BK138" i="8"/>
  <c r="J136" i="8"/>
  <c r="J134" i="8"/>
  <c r="BK122" i="8"/>
  <c r="BK227" i="7"/>
  <c r="BK223" i="7"/>
  <c r="BK220" i="7"/>
  <c r="J219" i="7"/>
  <c r="J217" i="7"/>
  <c r="BK214" i="7"/>
  <c r="J212" i="7"/>
  <c r="J208" i="7"/>
  <c r="J205" i="7"/>
  <c r="BK204" i="7"/>
  <c r="J201" i="7"/>
  <c r="BK198" i="7"/>
  <c r="J189" i="7"/>
  <c r="BK187" i="7"/>
  <c r="J186" i="7"/>
  <c r="BK182" i="7"/>
  <c r="BK177" i="7"/>
  <c r="BK172" i="7"/>
  <c r="J166" i="7"/>
  <c r="J164" i="7"/>
  <c r="BK155" i="7"/>
  <c r="BK152" i="7"/>
  <c r="J151" i="7"/>
  <c r="J147" i="7"/>
  <c r="J144" i="7"/>
  <c r="J141" i="7"/>
  <c r="J139" i="7"/>
  <c r="J138" i="7"/>
  <c r="BK135" i="7"/>
  <c r="BK134" i="7"/>
  <c r="BK174" i="6"/>
  <c r="BK170" i="6"/>
  <c r="BK162" i="6"/>
  <c r="J161" i="6"/>
  <c r="J157" i="6"/>
  <c r="J156" i="6"/>
  <c r="J152" i="6"/>
  <c r="J151" i="6"/>
  <c r="J148" i="6"/>
  <c r="BK142" i="6"/>
  <c r="J134" i="6"/>
  <c r="J133" i="6"/>
  <c r="BK131" i="6"/>
  <c r="BK127" i="6"/>
  <c r="J125" i="6"/>
  <c r="BK124" i="6"/>
  <c r="BK131" i="5"/>
  <c r="BK130" i="5"/>
  <c r="BK129" i="5"/>
  <c r="J128" i="5"/>
  <c r="J125" i="5"/>
  <c r="J123" i="5"/>
  <c r="BK119" i="5"/>
  <c r="BK148" i="4"/>
  <c r="BK143" i="4"/>
  <c r="BK138" i="4"/>
  <c r="J131" i="4"/>
  <c r="J130" i="4"/>
  <c r="BK125" i="4"/>
  <c r="J124" i="4"/>
  <c r="J180" i="3"/>
  <c r="BK174" i="3"/>
  <c r="BK172" i="3"/>
  <c r="J170" i="3"/>
  <c r="J169" i="3"/>
  <c r="BK167" i="3"/>
  <c r="J165" i="3"/>
  <c r="BK159" i="3"/>
  <c r="BK156" i="3"/>
  <c r="J149" i="3"/>
  <c r="BK133" i="3"/>
  <c r="J131" i="3"/>
  <c r="BK126" i="3"/>
  <c r="J125" i="3"/>
  <c r="BK123" i="3"/>
  <c r="J486" i="2"/>
  <c r="J462" i="2"/>
  <c r="J456" i="2"/>
  <c r="J428" i="2"/>
  <c r="BK427" i="2"/>
  <c r="BK420" i="2"/>
  <c r="J418" i="2"/>
  <c r="J407" i="2"/>
  <c r="J401" i="2"/>
  <c r="J390" i="2"/>
  <c r="BK389" i="2"/>
  <c r="BK386" i="2"/>
  <c r="BK380" i="2"/>
  <c r="J374" i="2"/>
  <c r="BK359" i="2"/>
  <c r="BK354" i="2"/>
  <c r="BK344" i="2"/>
  <c r="J340" i="2"/>
  <c r="J326" i="2"/>
  <c r="J300" i="2"/>
  <c r="BK298" i="2"/>
  <c r="BK273" i="2"/>
  <c r="BK263" i="2"/>
  <c r="J251" i="2"/>
  <c r="J246" i="2"/>
  <c r="J242" i="2"/>
  <c r="BK239" i="2"/>
  <c r="BK200" i="2"/>
  <c r="BK193" i="2"/>
  <c r="BK181" i="2"/>
  <c r="BK125" i="9"/>
  <c r="BK134" i="8"/>
  <c r="J129" i="8"/>
  <c r="J126" i="8"/>
  <c r="BK120" i="8"/>
  <c r="J223" i="7"/>
  <c r="BK208" i="7"/>
  <c r="BK203" i="7"/>
  <c r="BK200" i="7"/>
  <c r="BK190" i="7"/>
  <c r="J181" i="7"/>
  <c r="J177" i="7"/>
  <c r="BK174" i="7"/>
  <c r="BK171" i="7"/>
  <c r="BK169" i="7"/>
  <c r="J163" i="7"/>
  <c r="BK162" i="7"/>
  <c r="J156" i="7"/>
  <c r="BK147" i="7"/>
  <c r="J142" i="7"/>
  <c r="BK132" i="7"/>
  <c r="J131" i="7"/>
  <c r="BK172" i="6"/>
  <c r="J171" i="6"/>
  <c r="BK164" i="6"/>
  <c r="J160" i="6"/>
  <c r="BK157" i="6"/>
  <c r="J153" i="6"/>
  <c r="BK151" i="6"/>
  <c r="BK149" i="6"/>
  <c r="BK147" i="6"/>
  <c r="J144" i="6"/>
  <c r="J139" i="6"/>
  <c r="J136" i="6"/>
  <c r="BK133" i="6"/>
  <c r="J132" i="6"/>
  <c r="J131" i="6"/>
  <c r="J129" i="6"/>
  <c r="BK126" i="6"/>
  <c r="BK123" i="6"/>
  <c r="BK128" i="5"/>
  <c r="BK127" i="5"/>
  <c r="BK124" i="5"/>
  <c r="BK145" i="4"/>
  <c r="BK144" i="4"/>
  <c r="J140" i="4"/>
  <c r="J137" i="4"/>
  <c r="J136" i="4"/>
  <c r="BK135" i="4"/>
  <c r="J129" i="4"/>
  <c r="BK128" i="4"/>
  <c r="J126" i="4"/>
  <c r="J174" i="3"/>
  <c r="BK168" i="3"/>
  <c r="J159" i="3"/>
  <c r="J156" i="3"/>
  <c r="J154" i="3"/>
  <c r="J150" i="3"/>
  <c r="J147" i="3"/>
  <c r="BK146" i="3"/>
  <c r="BK144" i="3"/>
  <c r="BK139" i="3"/>
  <c r="BK131" i="3"/>
  <c r="J128" i="3"/>
  <c r="BK520" i="2"/>
  <c r="J520" i="2"/>
  <c r="BK519" i="2"/>
  <c r="J519" i="2"/>
  <c r="BK507" i="2"/>
  <c r="J507" i="2"/>
  <c r="BK506" i="2"/>
  <c r="BK493" i="2"/>
  <c r="J487" i="2"/>
  <c r="BK454" i="2"/>
  <c r="BK434" i="2"/>
  <c r="BK421" i="2"/>
  <c r="J416" i="2"/>
  <c r="BK413" i="2"/>
  <c r="BK411" i="2"/>
  <c r="J403" i="2"/>
  <c r="J402" i="2"/>
  <c r="BK382" i="2"/>
  <c r="BK374" i="2"/>
  <c r="J373" i="2"/>
  <c r="BK358" i="2"/>
  <c r="J354" i="2"/>
  <c r="J346" i="2"/>
  <c r="BK307" i="2"/>
  <c r="BK300" i="2"/>
  <c r="BK294" i="2"/>
  <c r="J273" i="2"/>
  <c r="BK270" i="2"/>
  <c r="J244" i="2"/>
  <c r="J235" i="2"/>
  <c r="J233" i="2"/>
  <c r="BK220" i="2"/>
  <c r="J208" i="2"/>
  <c r="BK170" i="2"/>
  <c r="BK168" i="2"/>
  <c r="AS94" i="1"/>
  <c r="P120" i="9" l="1"/>
  <c r="AU102" i="1" s="1"/>
  <c r="T120" i="9"/>
  <c r="BK156" i="2"/>
  <c r="J156" i="2"/>
  <c r="J98" i="2" s="1"/>
  <c r="BK241" i="2"/>
  <c r="J241" i="2" s="1"/>
  <c r="J99" i="2" s="1"/>
  <c r="P338" i="2"/>
  <c r="T347" i="2"/>
  <c r="T355" i="2"/>
  <c r="T362" i="2"/>
  <c r="T381" i="2"/>
  <c r="T385" i="2"/>
  <c r="R412" i="2"/>
  <c r="P422" i="2"/>
  <c r="R457" i="2"/>
  <c r="P469" i="2"/>
  <c r="T505" i="2"/>
  <c r="T148" i="3"/>
  <c r="BK121" i="4"/>
  <c r="R133" i="4"/>
  <c r="T118" i="5"/>
  <c r="T117" i="5"/>
  <c r="R135" i="6"/>
  <c r="R148" i="7"/>
  <c r="T167" i="7"/>
  <c r="P173" i="7"/>
  <c r="P178" i="7"/>
  <c r="BK216" i="7"/>
  <c r="J216" i="7" s="1"/>
  <c r="J105" i="7" s="1"/>
  <c r="R225" i="7"/>
  <c r="T119" i="8"/>
  <c r="R126" i="9"/>
  <c r="R120" i="9"/>
  <c r="R156" i="2"/>
  <c r="R241" i="2"/>
  <c r="R338" i="2"/>
  <c r="BK355" i="2"/>
  <c r="J355" i="2" s="1"/>
  <c r="J103" i="2" s="1"/>
  <c r="R355" i="2"/>
  <c r="P362" i="2"/>
  <c r="BK385" i="2"/>
  <c r="J385" i="2"/>
  <c r="J107" i="2" s="1"/>
  <c r="R385" i="2"/>
  <c r="BK422" i="2"/>
  <c r="J422" i="2"/>
  <c r="J109" i="2" s="1"/>
  <c r="T422" i="2"/>
  <c r="T457" i="2"/>
  <c r="BK469" i="2"/>
  <c r="J469" i="2" s="1"/>
  <c r="J111" i="2" s="1"/>
  <c r="BK505" i="2"/>
  <c r="J505" i="2"/>
  <c r="J112" i="2" s="1"/>
  <c r="P148" i="3"/>
  <c r="T127" i="4"/>
  <c r="P146" i="4"/>
  <c r="BK118" i="5"/>
  <c r="J118" i="5"/>
  <c r="J97" i="5" s="1"/>
  <c r="BK135" i="6"/>
  <c r="J135" i="6" s="1"/>
  <c r="J98" i="6" s="1"/>
  <c r="R169" i="6"/>
  <c r="T148" i="7"/>
  <c r="R167" i="7"/>
  <c r="T173" i="7"/>
  <c r="R178" i="7"/>
  <c r="R211" i="7"/>
  <c r="P225" i="7"/>
  <c r="P131" i="8"/>
  <c r="P134" i="2"/>
  <c r="T518" i="2"/>
  <c r="P122" i="3"/>
  <c r="R134" i="3"/>
  <c r="BK178" i="3"/>
  <c r="J178" i="3"/>
  <c r="J100" i="3" s="1"/>
  <c r="T120" i="6"/>
  <c r="P169" i="6"/>
  <c r="P127" i="7"/>
  <c r="BK161" i="7"/>
  <c r="J161" i="7"/>
  <c r="J99" i="7" s="1"/>
  <c r="BK183" i="7"/>
  <c r="J183" i="7" s="1"/>
  <c r="J103" i="7" s="1"/>
  <c r="T211" i="7"/>
  <c r="T225" i="7"/>
  <c r="BE122" i="8"/>
  <c r="BK118" i="10"/>
  <c r="J118" i="10" s="1"/>
  <c r="J97" i="10" s="1"/>
  <c r="BK518" i="2"/>
  <c r="J518" i="2"/>
  <c r="J113" i="2" s="1"/>
  <c r="BK122" i="3"/>
  <c r="J122" i="3" s="1"/>
  <c r="J97" i="3" s="1"/>
  <c r="R148" i="3"/>
  <c r="BK133" i="4"/>
  <c r="J133" i="4" s="1"/>
  <c r="J99" i="4" s="1"/>
  <c r="BK146" i="4"/>
  <c r="J146" i="4"/>
  <c r="J100" i="4" s="1"/>
  <c r="T135" i="6"/>
  <c r="T127" i="7"/>
  <c r="R161" i="7"/>
  <c r="P183" i="7"/>
  <c r="R216" i="7"/>
  <c r="R119" i="8"/>
  <c r="R134" i="2"/>
  <c r="P241" i="2"/>
  <c r="T338" i="2"/>
  <c r="P347" i="2"/>
  <c r="P518" i="2"/>
  <c r="T122" i="3"/>
  <c r="T134" i="3"/>
  <c r="R178" i="3"/>
  <c r="P121" i="4"/>
  <c r="P127" i="4"/>
  <c r="T146" i="4"/>
  <c r="P135" i="6"/>
  <c r="R127" i="7"/>
  <c r="T161" i="7"/>
  <c r="R183" i="7"/>
  <c r="T216" i="7"/>
  <c r="BK119" i="8"/>
  <c r="J119" i="8" s="1"/>
  <c r="J97" i="8" s="1"/>
  <c r="R131" i="8"/>
  <c r="BK126" i="9"/>
  <c r="J126" i="9" s="1"/>
  <c r="J99" i="9" s="1"/>
  <c r="P118" i="10"/>
  <c r="P117" i="10"/>
  <c r="AU103" i="1" s="1"/>
  <c r="BK134" i="2"/>
  <c r="J134" i="2" s="1"/>
  <c r="J97" i="2" s="1"/>
  <c r="T134" i="2"/>
  <c r="T156" i="2"/>
  <c r="BK338" i="2"/>
  <c r="J338" i="2"/>
  <c r="J100" i="2" s="1"/>
  <c r="R347" i="2"/>
  <c r="BK362" i="2"/>
  <c r="J362" i="2"/>
  <c r="J105" i="2" s="1"/>
  <c r="BK381" i="2"/>
  <c r="J381" i="2" s="1"/>
  <c r="J106" i="2" s="1"/>
  <c r="R381" i="2"/>
  <c r="P385" i="2"/>
  <c r="T412" i="2"/>
  <c r="BK457" i="2"/>
  <c r="J457" i="2" s="1"/>
  <c r="J110" i="2" s="1"/>
  <c r="R469" i="2"/>
  <c r="R505" i="2"/>
  <c r="BK134" i="3"/>
  <c r="J134" i="3"/>
  <c r="J98" i="3" s="1"/>
  <c r="P178" i="3"/>
  <c r="BK127" i="4"/>
  <c r="J127" i="4"/>
  <c r="J98" i="4" s="1"/>
  <c r="P133" i="4"/>
  <c r="P118" i="5"/>
  <c r="P117" i="5"/>
  <c r="AU98" i="1" s="1"/>
  <c r="P120" i="6"/>
  <c r="P119" i="6" s="1"/>
  <c r="AU99" i="1" s="1"/>
  <c r="BK169" i="6"/>
  <c r="J169" i="6"/>
  <c r="J99" i="6" s="1"/>
  <c r="P161" i="7"/>
  <c r="BK173" i="7"/>
  <c r="J173" i="7"/>
  <c r="J101" i="7" s="1"/>
  <c r="BK178" i="7"/>
  <c r="J178" i="7" s="1"/>
  <c r="J102" i="7" s="1"/>
  <c r="P211" i="7"/>
  <c r="BK131" i="8"/>
  <c r="J131" i="8" s="1"/>
  <c r="J98" i="8" s="1"/>
  <c r="R118" i="10"/>
  <c r="R117" i="10"/>
  <c r="P156" i="2"/>
  <c r="T241" i="2"/>
  <c r="BK347" i="2"/>
  <c r="J347" i="2"/>
  <c r="J102" i="2" s="1"/>
  <c r="P355" i="2"/>
  <c r="R362" i="2"/>
  <c r="P381" i="2"/>
  <c r="BK412" i="2"/>
  <c r="J412" i="2"/>
  <c r="J108" i="2" s="1"/>
  <c r="P412" i="2"/>
  <c r="R422" i="2"/>
  <c r="P457" i="2"/>
  <c r="T469" i="2"/>
  <c r="P505" i="2"/>
  <c r="BK148" i="3"/>
  <c r="J148" i="3"/>
  <c r="J99" i="3" s="1"/>
  <c r="T121" i="4"/>
  <c r="T133" i="4"/>
  <c r="R120" i="6"/>
  <c r="R119" i="6" s="1"/>
  <c r="T169" i="6"/>
  <c r="BK127" i="7"/>
  <c r="P148" i="7"/>
  <c r="P167" i="7"/>
  <c r="R173" i="7"/>
  <c r="T178" i="7"/>
  <c r="BK211" i="7"/>
  <c r="J211" i="7" s="1"/>
  <c r="J104" i="7" s="1"/>
  <c r="BK225" i="7"/>
  <c r="J225" i="7"/>
  <c r="J106" i="7" s="1"/>
  <c r="BE138" i="8"/>
  <c r="T118" i="10"/>
  <c r="T117" i="10"/>
  <c r="R518" i="2"/>
  <c r="R122" i="3"/>
  <c r="R121" i="3" s="1"/>
  <c r="P134" i="3"/>
  <c r="T178" i="3"/>
  <c r="R121" i="4"/>
  <c r="R120" i="4" s="1"/>
  <c r="R127" i="4"/>
  <c r="R146" i="4"/>
  <c r="R118" i="5"/>
  <c r="R117" i="5" s="1"/>
  <c r="BK120" i="6"/>
  <c r="J120" i="6" s="1"/>
  <c r="J97" i="6" s="1"/>
  <c r="BK148" i="7"/>
  <c r="J148" i="7"/>
  <c r="J98" i="7" s="1"/>
  <c r="BK167" i="7"/>
  <c r="J167" i="7" s="1"/>
  <c r="J100" i="7" s="1"/>
  <c r="T183" i="7"/>
  <c r="P216" i="7"/>
  <c r="P119" i="8"/>
  <c r="P118" i="8"/>
  <c r="AU101" i="1" s="1"/>
  <c r="T131" i="8"/>
  <c r="BE152" i="2"/>
  <c r="BE239" i="2"/>
  <c r="BE278" i="2"/>
  <c r="BE298" i="2"/>
  <c r="BE302" i="2"/>
  <c r="BE342" i="2"/>
  <c r="BE356" i="2"/>
  <c r="BE376" i="2"/>
  <c r="BE389" i="2"/>
  <c r="BE391" i="2"/>
  <c r="BE392" i="2"/>
  <c r="BE395" i="2"/>
  <c r="BE409" i="2"/>
  <c r="BE423" i="2"/>
  <c r="BE506" i="2"/>
  <c r="BE507" i="2"/>
  <c r="BE519" i="2"/>
  <c r="BE520" i="2"/>
  <c r="J89" i="3"/>
  <c r="BE125" i="3"/>
  <c r="BE166" i="3"/>
  <c r="BE169" i="3"/>
  <c r="BE172" i="3"/>
  <c r="BE180" i="3"/>
  <c r="J89" i="4"/>
  <c r="F117" i="4"/>
  <c r="BE124" i="4"/>
  <c r="BE120" i="5"/>
  <c r="BE132" i="5"/>
  <c r="E109" i="6"/>
  <c r="F116" i="6"/>
  <c r="BE125" i="6"/>
  <c r="BE130" i="6"/>
  <c r="BE152" i="6"/>
  <c r="BE155" i="6"/>
  <c r="BE156" i="6"/>
  <c r="BE168" i="6"/>
  <c r="BE175" i="6"/>
  <c r="F123" i="7"/>
  <c r="BE133" i="7"/>
  <c r="BE138" i="7"/>
  <c r="BE150" i="7"/>
  <c r="BE159" i="7"/>
  <c r="BE164" i="7"/>
  <c r="BE166" i="7"/>
  <c r="BE196" i="7"/>
  <c r="BE197" i="7"/>
  <c r="BE205" i="7"/>
  <c r="BE213" i="7"/>
  <c r="BE221" i="7"/>
  <c r="BE227" i="7"/>
  <c r="BE136" i="8"/>
  <c r="BE137" i="8"/>
  <c r="E85" i="9"/>
  <c r="F92" i="9"/>
  <c r="E123" i="2"/>
  <c r="F130" i="2"/>
  <c r="BE163" i="2"/>
  <c r="BE271" i="2"/>
  <c r="BE348" i="2"/>
  <c r="BE357" i="2"/>
  <c r="BE365" i="2"/>
  <c r="BE387" i="2"/>
  <c r="BE393" i="2"/>
  <c r="BE416" i="2"/>
  <c r="BE437" i="2"/>
  <c r="BE465" i="2"/>
  <c r="BE489" i="2"/>
  <c r="BE493" i="2"/>
  <c r="BK345" i="2"/>
  <c r="J345" i="2" s="1"/>
  <c r="J101" i="2" s="1"/>
  <c r="BE137" i="3"/>
  <c r="BE138" i="3"/>
  <c r="BE139" i="3"/>
  <c r="BE141" i="3"/>
  <c r="BE147" i="3"/>
  <c r="BE151" i="3"/>
  <c r="BE161" i="3"/>
  <c r="BE163" i="3"/>
  <c r="BE171" i="3"/>
  <c r="BE176" i="3"/>
  <c r="BK181" i="3"/>
  <c r="J181" i="3"/>
  <c r="J101" i="3" s="1"/>
  <c r="BE142" i="4"/>
  <c r="BE147" i="4"/>
  <c r="E107" i="5"/>
  <c r="BE133" i="5"/>
  <c r="BE121" i="6"/>
  <c r="BE122" i="6"/>
  <c r="BE123" i="6"/>
  <c r="BE136" i="6"/>
  <c r="BE137" i="6"/>
  <c r="BE147" i="6"/>
  <c r="BE150" i="6"/>
  <c r="BE137" i="7"/>
  <c r="BE149" i="7"/>
  <c r="BE157" i="7"/>
  <c r="BE158" i="7"/>
  <c r="BE190" i="7"/>
  <c r="BE193" i="7"/>
  <c r="BE209" i="7"/>
  <c r="BE126" i="8"/>
  <c r="BE135" i="8"/>
  <c r="BE142" i="8"/>
  <c r="BE142" i="2"/>
  <c r="BE235" i="2"/>
  <c r="BE255" i="2"/>
  <c r="BE307" i="2"/>
  <c r="BE369" i="2"/>
  <c r="BE375" i="2"/>
  <c r="BE405" i="2"/>
  <c r="BE411" i="2"/>
  <c r="BE414" i="2"/>
  <c r="BE130" i="3"/>
  <c r="BE140" i="3"/>
  <c r="BE142" i="3"/>
  <c r="BE146" i="3"/>
  <c r="BE159" i="3"/>
  <c r="BE167" i="3"/>
  <c r="BE122" i="4"/>
  <c r="BE134" i="4"/>
  <c r="BE140" i="4"/>
  <c r="BE163" i="6"/>
  <c r="BE165" i="6"/>
  <c r="BE166" i="6"/>
  <c r="BE170" i="6"/>
  <c r="E116" i="7"/>
  <c r="BE143" i="7"/>
  <c r="BE168" i="7"/>
  <c r="BE174" i="7"/>
  <c r="BE175" i="7"/>
  <c r="BE188" i="7"/>
  <c r="BE191" i="7"/>
  <c r="BE192" i="7"/>
  <c r="BE195" i="7"/>
  <c r="BE201" i="7"/>
  <c r="BE210" i="7"/>
  <c r="BE217" i="7"/>
  <c r="BE222" i="7"/>
  <c r="BE223" i="7"/>
  <c r="BE224" i="7"/>
  <c r="BE230" i="7"/>
  <c r="BE231" i="7"/>
  <c r="J89" i="8"/>
  <c r="BE120" i="10"/>
  <c r="BE157" i="2"/>
  <c r="BE164" i="2"/>
  <c r="BE168" i="2"/>
  <c r="BE170" i="2"/>
  <c r="BE181" i="2"/>
  <c r="BE200" i="2"/>
  <c r="BE244" i="2"/>
  <c r="BE270" i="2"/>
  <c r="BE378" i="2"/>
  <c r="BE394" i="2"/>
  <c r="BE418" i="2"/>
  <c r="BE434" i="2"/>
  <c r="BE454" i="2"/>
  <c r="BE456" i="2"/>
  <c r="BE462" i="2"/>
  <c r="BE468" i="2"/>
  <c r="BE470" i="2"/>
  <c r="BE485" i="2"/>
  <c r="BE486" i="2"/>
  <c r="BE487" i="2"/>
  <c r="E111" i="3"/>
  <c r="BE131" i="3"/>
  <c r="BE133" i="3"/>
  <c r="BE136" i="3"/>
  <c r="BE152" i="3"/>
  <c r="BE154" i="3"/>
  <c r="BE157" i="3"/>
  <c r="BE158" i="3"/>
  <c r="BE164" i="3"/>
  <c r="BE182" i="3"/>
  <c r="E110" i="4"/>
  <c r="BE125" i="4"/>
  <c r="BE126" i="4"/>
  <c r="BE131" i="4"/>
  <c r="BE141" i="4"/>
  <c r="BE148" i="4"/>
  <c r="F92" i="5"/>
  <c r="BE121" i="5"/>
  <c r="BE126" i="6"/>
  <c r="BE127" i="6"/>
  <c r="BE131" i="6"/>
  <c r="BE134" i="6"/>
  <c r="BE139" i="6"/>
  <c r="BE140" i="6"/>
  <c r="BE141" i="6"/>
  <c r="BE148" i="6"/>
  <c r="BE149" i="6"/>
  <c r="BE153" i="6"/>
  <c r="BE162" i="6"/>
  <c r="BE176" i="6"/>
  <c r="BE129" i="7"/>
  <c r="BE132" i="7"/>
  <c r="BE141" i="7"/>
  <c r="BE160" i="7"/>
  <c r="BE163" i="7"/>
  <c r="BE172" i="7"/>
  <c r="BE177" i="7"/>
  <c r="BE185" i="7"/>
  <c r="BE187" i="7"/>
  <c r="BE206" i="7"/>
  <c r="BE207" i="7"/>
  <c r="BE208" i="7"/>
  <c r="BE220" i="7"/>
  <c r="BE120" i="8"/>
  <c r="BE124" i="8"/>
  <c r="BK121" i="9"/>
  <c r="J121" i="9"/>
  <c r="J97" i="9" s="1"/>
  <c r="BK124" i="9"/>
  <c r="J124" i="9" s="1"/>
  <c r="J98" i="9" s="1"/>
  <c r="BE119" i="10"/>
  <c r="BE182" i="2"/>
  <c r="BE233" i="2"/>
  <c r="BE237" i="2"/>
  <c r="BE273" i="2"/>
  <c r="BE286" i="2"/>
  <c r="BE294" i="2"/>
  <c r="BE296" i="2"/>
  <c r="BE304" i="2"/>
  <c r="BE326" i="2"/>
  <c r="BE337" i="2"/>
  <c r="BE344" i="2"/>
  <c r="BE350" i="2"/>
  <c r="BE380" i="2"/>
  <c r="BE382" i="2"/>
  <c r="BE384" i="2"/>
  <c r="BE386" i="2"/>
  <c r="BE397" i="2"/>
  <c r="BE400" i="2"/>
  <c r="BE401" i="2"/>
  <c r="BE428" i="2"/>
  <c r="F92" i="3"/>
  <c r="BE126" i="3"/>
  <c r="BE127" i="3"/>
  <c r="BE144" i="3"/>
  <c r="BE150" i="3"/>
  <c r="BE153" i="3"/>
  <c r="BE156" i="3"/>
  <c r="BE162" i="3"/>
  <c r="BE170" i="3"/>
  <c r="BE173" i="3"/>
  <c r="BE128" i="4"/>
  <c r="BE137" i="4"/>
  <c r="BE139" i="4"/>
  <c r="BE143" i="4"/>
  <c r="BE144" i="4"/>
  <c r="BE145" i="4"/>
  <c r="BE119" i="5"/>
  <c r="BE125" i="5"/>
  <c r="J89" i="6"/>
  <c r="BE129" i="6"/>
  <c r="BE142" i="6"/>
  <c r="BE171" i="6"/>
  <c r="BE177" i="6"/>
  <c r="J120" i="7"/>
  <c r="BE128" i="7"/>
  <c r="BE130" i="7"/>
  <c r="BE135" i="7"/>
  <c r="BE136" i="7"/>
  <c r="BE139" i="7"/>
  <c r="BE153" i="7"/>
  <c r="BE154" i="7"/>
  <c r="BE176" i="7"/>
  <c r="BE194" i="7"/>
  <c r="BE199" i="7"/>
  <c r="BE229" i="7"/>
  <c r="E85" i="8"/>
  <c r="BE132" i="8"/>
  <c r="J114" i="9"/>
  <c r="BE122" i="9"/>
  <c r="BE125" i="9"/>
  <c r="J89" i="2"/>
  <c r="BE161" i="2"/>
  <c r="BE208" i="2"/>
  <c r="BE220" i="2"/>
  <c r="BE246" i="2"/>
  <c r="BE247" i="2"/>
  <c r="BE263" i="2"/>
  <c r="BE280" i="2"/>
  <c r="BE300" i="2"/>
  <c r="BE339" i="2"/>
  <c r="BE340" i="2"/>
  <c r="BE341" i="2"/>
  <c r="BE346" i="2"/>
  <c r="BE361" i="2"/>
  <c r="BE363" i="2"/>
  <c r="BE390" i="2"/>
  <c r="BE402" i="2"/>
  <c r="BE413" i="2"/>
  <c r="BE415" i="2"/>
  <c r="BE427" i="2"/>
  <c r="BE431" i="2"/>
  <c r="BE128" i="3"/>
  <c r="BE160" i="3"/>
  <c r="BE129" i="4"/>
  <c r="BE135" i="4"/>
  <c r="J89" i="5"/>
  <c r="BE122" i="5"/>
  <c r="BE123" i="5"/>
  <c r="BE124" i="5"/>
  <c r="BE127" i="5"/>
  <c r="BE128" i="5"/>
  <c r="BE143" i="6"/>
  <c r="BE144" i="6"/>
  <c r="BE151" i="6"/>
  <c r="BE161" i="6"/>
  <c r="BE164" i="6"/>
  <c r="BE167" i="6"/>
  <c r="BE131" i="7"/>
  <c r="BE151" i="7"/>
  <c r="BE152" i="7"/>
  <c r="BE162" i="7"/>
  <c r="BE169" i="7"/>
  <c r="BE170" i="7"/>
  <c r="BE180" i="7"/>
  <c r="BE202" i="7"/>
  <c r="BE204" i="7"/>
  <c r="F115" i="8"/>
  <c r="BE134" i="8"/>
  <c r="BE139" i="8"/>
  <c r="BE140" i="8"/>
  <c r="BE145" i="8"/>
  <c r="BE137" i="2"/>
  <c r="BE240" i="2"/>
  <c r="BE251" i="2"/>
  <c r="BE276" i="2"/>
  <c r="BE374" i="2"/>
  <c r="BE399" i="2"/>
  <c r="BE403" i="2"/>
  <c r="BE404" i="2"/>
  <c r="BE420" i="2"/>
  <c r="BE421" i="2"/>
  <c r="BE458" i="2"/>
  <c r="BE464" i="2"/>
  <c r="BE504" i="2"/>
  <c r="BK360" i="2"/>
  <c r="J360" i="2" s="1"/>
  <c r="J104" i="2" s="1"/>
  <c r="BE135" i="3"/>
  <c r="BE145" i="3"/>
  <c r="BE177" i="3"/>
  <c r="BE179" i="3"/>
  <c r="BE123" i="4"/>
  <c r="BE138" i="4"/>
  <c r="BE126" i="5"/>
  <c r="BE129" i="5"/>
  <c r="BE130" i="5"/>
  <c r="BE132" i="6"/>
  <c r="BE133" i="6"/>
  <c r="BE138" i="6"/>
  <c r="BE145" i="6"/>
  <c r="BE146" i="6"/>
  <c r="BE172" i="6"/>
  <c r="BE173" i="6"/>
  <c r="BE134" i="7"/>
  <c r="BE140" i="7"/>
  <c r="BE142" i="7"/>
  <c r="BE144" i="7"/>
  <c r="BE146" i="7"/>
  <c r="BE155" i="7"/>
  <c r="BE165" i="7"/>
  <c r="BE181" i="7"/>
  <c r="BE200" i="7"/>
  <c r="BE203" i="7"/>
  <c r="BE215" i="7"/>
  <c r="BK147" i="9"/>
  <c r="J147" i="9" s="1"/>
  <c r="J100" i="9" s="1"/>
  <c r="E85" i="10"/>
  <c r="J89" i="10"/>
  <c r="F92" i="10"/>
  <c r="BE121" i="10"/>
  <c r="BE135" i="2"/>
  <c r="BE193" i="2"/>
  <c r="BE230" i="2"/>
  <c r="BE236" i="2"/>
  <c r="BE242" i="2"/>
  <c r="BE354" i="2"/>
  <c r="BE358" i="2"/>
  <c r="BE359" i="2"/>
  <c r="BE373" i="2"/>
  <c r="BE396" i="2"/>
  <c r="BE407" i="2"/>
  <c r="BE417" i="2"/>
  <c r="BE123" i="3"/>
  <c r="BE124" i="3"/>
  <c r="BE132" i="3"/>
  <c r="BE143" i="3"/>
  <c r="BE149" i="3"/>
  <c r="BE155" i="3"/>
  <c r="BE165" i="3"/>
  <c r="BE168" i="3"/>
  <c r="BE174" i="3"/>
  <c r="BE130" i="4"/>
  <c r="BE132" i="4"/>
  <c r="BE136" i="4"/>
  <c r="BE131" i="5"/>
  <c r="BE124" i="6"/>
  <c r="BE128" i="6"/>
  <c r="BE154" i="6"/>
  <c r="BE157" i="6"/>
  <c r="BE158" i="6"/>
  <c r="BE159" i="6"/>
  <c r="BE160" i="6"/>
  <c r="BE174" i="6"/>
  <c r="BE145" i="7"/>
  <c r="BE147" i="7"/>
  <c r="BE156" i="7"/>
  <c r="BE171" i="7"/>
  <c r="BE179" i="7"/>
  <c r="BE182" i="7"/>
  <c r="BE184" i="7"/>
  <c r="BE186" i="7"/>
  <c r="BE189" i="7"/>
  <c r="BE198" i="7"/>
  <c r="BE212" i="7"/>
  <c r="BE214" i="7"/>
  <c r="BE218" i="7"/>
  <c r="BE219" i="7"/>
  <c r="BE226" i="7"/>
  <c r="BE228" i="7"/>
  <c r="BE127" i="8"/>
  <c r="BE129" i="8"/>
  <c r="BE144" i="8"/>
  <c r="BE127" i="9"/>
  <c r="BE136" i="9"/>
  <c r="BE138" i="9"/>
  <c r="BE143" i="9"/>
  <c r="BE145" i="9"/>
  <c r="BE148" i="9"/>
  <c r="J34" i="4"/>
  <c r="AW97" i="1"/>
  <c r="F36" i="6"/>
  <c r="BC99" i="1"/>
  <c r="F36" i="7"/>
  <c r="BC100" i="1"/>
  <c r="J34" i="8"/>
  <c r="AW101" i="1"/>
  <c r="J34" i="10"/>
  <c r="AW103" i="1"/>
  <c r="F37" i="2"/>
  <c r="BD95" i="1"/>
  <c r="F34" i="2"/>
  <c r="BA95" i="1"/>
  <c r="F35" i="2"/>
  <c r="BB95" i="1"/>
  <c r="F37" i="5"/>
  <c r="BD98" i="1"/>
  <c r="F37" i="9"/>
  <c r="BD102" i="1"/>
  <c r="F34" i="8"/>
  <c r="BA101" i="1"/>
  <c r="F35" i="10"/>
  <c r="BB103" i="1"/>
  <c r="F34" i="7"/>
  <c r="BA100" i="1"/>
  <c r="F35" i="8"/>
  <c r="BB101" i="1"/>
  <c r="F36" i="3"/>
  <c r="BC96" i="1"/>
  <c r="F36" i="10"/>
  <c r="BC103" i="1"/>
  <c r="F36" i="4"/>
  <c r="BC97" i="1"/>
  <c r="F36" i="8"/>
  <c r="BC101" i="1"/>
  <c r="F34" i="5"/>
  <c r="BA98" i="1"/>
  <c r="F37" i="4"/>
  <c r="BD97" i="1"/>
  <c r="F34" i="10"/>
  <c r="BA103" i="1"/>
  <c r="F35" i="7"/>
  <c r="BB100" i="1"/>
  <c r="F35" i="9"/>
  <c r="BB102" i="1"/>
  <c r="F35" i="5"/>
  <c r="BB98" i="1"/>
  <c r="F36" i="9"/>
  <c r="BC102" i="1"/>
  <c r="J34" i="3"/>
  <c r="AW96" i="1"/>
  <c r="F36" i="5"/>
  <c r="BC98" i="1"/>
  <c r="F35" i="4"/>
  <c r="BB97" i="1"/>
  <c r="J34" i="9"/>
  <c r="AW102" i="1"/>
  <c r="J34" i="2"/>
  <c r="AW95" i="1"/>
  <c r="J34" i="5"/>
  <c r="AW98" i="1"/>
  <c r="F34" i="9"/>
  <c r="BA102" i="1"/>
  <c r="F34" i="3"/>
  <c r="BA96" i="1"/>
  <c r="F34" i="6"/>
  <c r="BA99" i="1"/>
  <c r="F37" i="10"/>
  <c r="BD103" i="1"/>
  <c r="J34" i="6"/>
  <c r="AW99" i="1"/>
  <c r="F35" i="6"/>
  <c r="BB99" i="1"/>
  <c r="F36" i="2"/>
  <c r="BC95" i="1"/>
  <c r="F37" i="7"/>
  <c r="BD100" i="1"/>
  <c r="F37" i="3"/>
  <c r="BD96" i="1"/>
  <c r="F34" i="4"/>
  <c r="BA97" i="1"/>
  <c r="F37" i="8"/>
  <c r="BD101" i="1"/>
  <c r="F35" i="3"/>
  <c r="BB96" i="1"/>
  <c r="J34" i="7"/>
  <c r="AW100" i="1"/>
  <c r="F37" i="6"/>
  <c r="BD99" i="1"/>
  <c r="P120" i="4" l="1"/>
  <c r="AU97" i="1" s="1"/>
  <c r="P133" i="2"/>
  <c r="AU95" i="1" s="1"/>
  <c r="T120" i="4"/>
  <c r="R126" i="7"/>
  <c r="T126" i="7"/>
  <c r="BK126" i="7"/>
  <c r="J126" i="7"/>
  <c r="T133" i="2"/>
  <c r="T121" i="3"/>
  <c r="R133" i="2"/>
  <c r="R118" i="8"/>
  <c r="P126" i="7"/>
  <c r="AU100" i="1"/>
  <c r="T119" i="6"/>
  <c r="P121" i="3"/>
  <c r="AU96" i="1" s="1"/>
  <c r="T118" i="8"/>
  <c r="BK120" i="4"/>
  <c r="J120" i="4"/>
  <c r="J96" i="4" s="1"/>
  <c r="BK121" i="3"/>
  <c r="J121" i="3" s="1"/>
  <c r="J96" i="3" s="1"/>
  <c r="J121" i="4"/>
  <c r="J97" i="4"/>
  <c r="J127" i="7"/>
  <c r="J97" i="7"/>
  <c r="BK118" i="8"/>
  <c r="J118" i="8"/>
  <c r="J96" i="8" s="1"/>
  <c r="BK117" i="10"/>
  <c r="J117" i="10" s="1"/>
  <c r="J96" i="10" s="1"/>
  <c r="BK133" i="2"/>
  <c r="J133" i="2"/>
  <c r="J96" i="2" s="1"/>
  <c r="BK119" i="6"/>
  <c r="J119" i="6" s="1"/>
  <c r="J96" i="6" s="1"/>
  <c r="BK120" i="9"/>
  <c r="J120" i="9"/>
  <c r="J96" i="9" s="1"/>
  <c r="BK117" i="5"/>
  <c r="J117" i="5" s="1"/>
  <c r="J96" i="5" s="1"/>
  <c r="J30" i="7"/>
  <c r="AG100" i="1"/>
  <c r="F33" i="7"/>
  <c r="AZ100" i="1"/>
  <c r="J33" i="8"/>
  <c r="AV101" i="1"/>
  <c r="AT101" i="1" s="1"/>
  <c r="BD94" i="1"/>
  <c r="W33" i="1" s="1"/>
  <c r="J33" i="4"/>
  <c r="AV97" i="1" s="1"/>
  <c r="AT97" i="1" s="1"/>
  <c r="F33" i="3"/>
  <c r="AZ96" i="1"/>
  <c r="J33" i="5"/>
  <c r="AV98" i="1"/>
  <c r="AT98" i="1" s="1"/>
  <c r="J33" i="9"/>
  <c r="AV102" i="1" s="1"/>
  <c r="AT102" i="1" s="1"/>
  <c r="F33" i="2"/>
  <c r="AZ95" i="1"/>
  <c r="F33" i="5"/>
  <c r="AZ98" i="1"/>
  <c r="F33" i="10"/>
  <c r="AZ103" i="1"/>
  <c r="BC94" i="1"/>
  <c r="W32" i="1" s="1"/>
  <c r="J33" i="2"/>
  <c r="AV95" i="1" s="1"/>
  <c r="AT95" i="1" s="1"/>
  <c r="F33" i="8"/>
  <c r="AZ101" i="1"/>
  <c r="J33" i="7"/>
  <c r="AV100" i="1" s="1"/>
  <c r="AT100" i="1" s="1"/>
  <c r="F33" i="6"/>
  <c r="AZ99" i="1" s="1"/>
  <c r="BB94" i="1"/>
  <c r="W31" i="1" s="1"/>
  <c r="BA94" i="1"/>
  <c r="AW94" i="1" s="1"/>
  <c r="AK30" i="1" s="1"/>
  <c r="J33" i="3"/>
  <c r="AV96" i="1" s="1"/>
  <c r="AT96" i="1" s="1"/>
  <c r="F33" i="4"/>
  <c r="AZ97" i="1"/>
  <c r="J33" i="10"/>
  <c r="AV103" i="1" s="1"/>
  <c r="AT103" i="1" s="1"/>
  <c r="J33" i="6"/>
  <c r="AV99" i="1" s="1"/>
  <c r="AT99" i="1" s="1"/>
  <c r="F33" i="9"/>
  <c r="AZ102" i="1"/>
  <c r="J39" i="7" l="1"/>
  <c r="J96" i="7"/>
  <c r="AN100" i="1"/>
  <c r="AU94" i="1"/>
  <c r="W30" i="1"/>
  <c r="J30" i="3"/>
  <c r="AG96" i="1" s="1"/>
  <c r="AN96" i="1" s="1"/>
  <c r="J30" i="10"/>
  <c r="AG103" i="1"/>
  <c r="AN103" i="1" s="1"/>
  <c r="J30" i="5"/>
  <c r="AG98" i="1" s="1"/>
  <c r="AN98" i="1" s="1"/>
  <c r="AY94" i="1"/>
  <c r="J30" i="6"/>
  <c r="AG99" i="1" s="1"/>
  <c r="AN99" i="1" s="1"/>
  <c r="J30" i="9"/>
  <c r="AG102" i="1"/>
  <c r="AN102" i="1" s="1"/>
  <c r="AX94" i="1"/>
  <c r="J30" i="8"/>
  <c r="AG101" i="1"/>
  <c r="AN101" i="1" s="1"/>
  <c r="AZ94" i="1"/>
  <c r="W29" i="1" s="1"/>
  <c r="J30" i="2"/>
  <c r="AG95" i="1" s="1"/>
  <c r="AN95" i="1" s="1"/>
  <c r="J30" i="4"/>
  <c r="AG97" i="1"/>
  <c r="AN97" i="1" s="1"/>
  <c r="J39" i="3" l="1"/>
  <c r="J39" i="4"/>
  <c r="J39" i="6"/>
  <c r="J39" i="9"/>
  <c r="J39" i="5"/>
  <c r="J39" i="8"/>
  <c r="J39" i="10"/>
  <c r="J39" i="2"/>
  <c r="AV94" i="1"/>
  <c r="AK29" i="1"/>
  <c r="AG94" i="1"/>
  <c r="AK26" i="1" l="1"/>
  <c r="AK35" i="1"/>
  <c r="AT94" i="1"/>
  <c r="AN94" i="1" l="1"/>
</calcChain>
</file>

<file path=xl/sharedStrings.xml><?xml version="1.0" encoding="utf-8"?>
<sst xmlns="http://schemas.openxmlformats.org/spreadsheetml/2006/main" count="9692" uniqueCount="1605">
  <si>
    <t>Export Komplet</t>
  </si>
  <si>
    <t/>
  </si>
  <si>
    <t>2.0</t>
  </si>
  <si>
    <t>ZAMOK</t>
  </si>
  <si>
    <t>False</t>
  </si>
  <si>
    <t>{cbf6046c-886a-4ba5-a3a6-2fce483a0bcc}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</si>
  <si>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</si>
  <si>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</si>
  <si>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</si>
  <si>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</si>
  <si>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</si>
  <si>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</si>
  <si>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</si>
  <si>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</si>
  <si>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2019-SR-05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</si>
  <si>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</si>
  <si>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0,1</t>
  </si>
  <si>
    <t>Stavba:</t>
  </si>
  <si>
    <t>Stavební úpravy rehabilitace II nemocnice Třinec p.o.</t>
  </si>
  <si>
    <t>KSO:</t>
  </si>
  <si>
    <t>CC-CZ:</t>
  </si>
  <si>
    <t>Místo:</t>
  </si>
  <si>
    <t xml:space="preserve"> </t>
  </si>
  <si>
    <t>Datum:</t>
  </si>
  <si>
    <t>28. 5. 2020</t>
  </si>
  <si>
    <t>Zadavatel:</t>
  </si>
  <si>
    <t>IČ:</t>
  </si>
  <si>
    <t>Nemocnice Třinec, příspěvková organizace, Kaštanov</t>
  </si>
  <si>
    <t>DIČ:</t>
  </si>
  <si>
    <t>Uchazeč:</t>
  </si>
  <si>
    <t>Vyplň údaj</t>
  </si>
  <si>
    <t>Projektant:</t>
  </si>
  <si>
    <t>Stavební a rozvojová s.r.o.</t>
  </si>
  <si>
    <t>True</t>
  </si>
  <si>
    <t>Zpracovatel:</t>
  </si>
  <si>
    <t>kolektiv autorů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</si>
  <si>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</si>
  <si>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</si>
  <si>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</si>
  <si>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</si>
  <si>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</si>
  <si>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</si>
  <si>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</si>
  <si>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</si>
  <si>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</si>
  <si>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</si>
  <si>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</si>
  <si>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</si>
  <si>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</si>
  <si>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</si>
  <si>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</si>
  <si>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</si>
  <si>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</si>
  <si>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</si>
  <si>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</si>
  <si>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</si>
  <si>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</si>
  <si>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</si>
  <si>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</si>
  <si>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</si>
  <si>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</si>
  <si>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</si>
  <si>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</si>
  <si>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</si>
  <si>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</si>
  <si>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</si>
  <si>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</si>
  <si>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</si>
  <si>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</si>
  <si>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</si>
  <si>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</si>
  <si>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</si>
  <si>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</si>
  <si>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</si>
  <si>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</si>
  <si>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</si>
  <si>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</si>
  <si>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</si>
  <si>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</si>
  <si>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</si>
  <si>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</si>
  <si>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</si>
  <si>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</si>
  <si>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</si>
  <si>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</si>
  <si>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</si>
  <si>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{463ddc97-91f4-4e65-b2bb-f39a0f3d3a2c}</t>
  </si>
  <si>
    <t>2</t>
  </si>
  <si>
    <t>02</t>
  </si>
  <si>
    <t>Zdravotechnika</t>
  </si>
  <si>
    <t>{d362ced6-dfeb-42a9-93da-065a7a14e528}</t>
  </si>
  <si>
    <t>03</t>
  </si>
  <si>
    <t>Vytápění</t>
  </si>
  <si>
    <t>{6e791802-05fa-4478-8af0-25e8b689b671}</t>
  </si>
  <si>
    <t>04</t>
  </si>
  <si>
    <t>Vzduchotechnika</t>
  </si>
  <si>
    <t>{934fc932-a156-4e5f-b804-8c67c1548f33}</t>
  </si>
  <si>
    <t>05</t>
  </si>
  <si>
    <t>Silnoproud</t>
  </si>
  <si>
    <t>{6fbeeadf-622a-4ffb-be5d-088e8782d795}</t>
  </si>
  <si>
    <t>06</t>
  </si>
  <si>
    <t>Slaboproud</t>
  </si>
  <si>
    <t>{eb4a89d5-7c7d-4eb6-a3ac-c6f2662968be}</t>
  </si>
  <si>
    <t>07</t>
  </si>
  <si>
    <t>Medicinální plyny</t>
  </si>
  <si>
    <t>{d8135640-a608-4dbe-a040-e49c7074d760}</t>
  </si>
  <si>
    <t>08</t>
  </si>
  <si>
    <t>Výmalba objektu</t>
  </si>
  <si>
    <t>{2d8c83f7-431d-4724-a4c8-e2ae4925d529}</t>
  </si>
  <si>
    <t>99</t>
  </si>
  <si>
    <t>Vedlejší náklady</t>
  </si>
  <si>
    <t>{fb925c0e-600e-437e-848a-103f1942f300}</t>
  </si>
  <si>
    <t>KRYCÍ LIST SOUPISU PRACÍ</t>
  </si>
  <si>
    <t>Objekt:</t>
  </si>
  <si>
    <t>01 - Stavební část</t>
  </si>
  <si>
    <t>Onderka</t>
  </si>
  <si>
    <t>REKAPITULACE ČLENĚNÍ SOUPISU PRACÍ</t>
  </si>
  <si>
    <t>Kód dílu - Popis</t>
  </si>
  <si>
    <t>Cena celkem [CZK]</t>
  </si>
  <si>
    <t>Náklady ze soupisu prací</t>
  </si>
  <si>
    <t>-1</t>
  </si>
  <si>
    <t>3 - Svislé a kompletní konstrukce</t>
  </si>
  <si>
    <t>6 - Úpravy povrchů, podlahy a osazování výplní</t>
  </si>
  <si>
    <t>9 - Ostatní konstrukce a práce, bourání</t>
  </si>
  <si>
    <t>997 - Přesun sutě</t>
  </si>
  <si>
    <t>998 - Přesun hmot</t>
  </si>
  <si>
    <t>711 - Izolace proti vodě, vlhkosti a plynům</t>
  </si>
  <si>
    <t>721 - Zdravotechnika - vnitřní kanalizace</t>
  </si>
  <si>
    <t>725 - Zdravotechnika - zařizovací předměty</t>
  </si>
  <si>
    <t>763 - Konstrukce suché výstavby</t>
  </si>
  <si>
    <t>764 - Konstrukce klempířské</t>
  </si>
  <si>
    <t>766 - Konstrukce truhlářské</t>
  </si>
  <si>
    <t>767 - Konstrukce zámečnické</t>
  </si>
  <si>
    <t>776 - Podlahy povlakové</t>
  </si>
  <si>
    <t>777 - Podlahy lité</t>
  </si>
  <si>
    <t>781 - Dokončovací práce - obklady</t>
  </si>
  <si>
    <t>783 - Dokončovací práce - nátěry</t>
  </si>
  <si>
    <t>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</si>
  <si>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</si>
  <si>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</si>
  <si>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</si>
  <si>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</si>
  <si>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</si>
  <si>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</si>
  <si>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</si>
  <si>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</si>
  <si>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</si>
  <si>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</si>
  <si>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</si>
  <si>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</si>
  <si>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</si>
  <si>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</si>
  <si>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Svislé a kompletní konstrukce</t>
  </si>
  <si>
    <t>ROZPOCET</t>
  </si>
  <si>
    <t>K</t>
  </si>
  <si>
    <t>310239211</t>
  </si>
  <si>
    <t>Zazdívka otvorů ve zdivu nadzákladovém cihlami pálenými  plochy přes 1 m2 do 4 m2 na maltu vápenocementovou</t>
  </si>
  <si>
    <t>m3</t>
  </si>
  <si>
    <t>4</t>
  </si>
  <si>
    <t>-1193973074</t>
  </si>
  <si>
    <t>VV</t>
  </si>
  <si>
    <t>1,35*0,45*0,90</t>
  </si>
  <si>
    <t>317234410</t>
  </si>
  <si>
    <t>Vyzdívka mezi nosníky cihlami pálenými  na maltu cementovou</t>
  </si>
  <si>
    <t>903332658</t>
  </si>
  <si>
    <t>P2,3</t>
  </si>
  <si>
    <t>1,60*0,15*0,30</t>
  </si>
  <si>
    <t>1,50*0,15*0,30</t>
  </si>
  <si>
    <t>Součet</t>
  </si>
  <si>
    <t>317944323</t>
  </si>
  <si>
    <t>Válcované nosníky dodatečně osazované do připravených otvorů  bez zazdění hlav č. 14 až 22</t>
  </si>
  <si>
    <t>t</t>
  </si>
  <si>
    <t>-270544042</t>
  </si>
  <si>
    <t>P1</t>
  </si>
  <si>
    <t>1,50*14,40*0,001</t>
  </si>
  <si>
    <t>P2</t>
  </si>
  <si>
    <t>1,70*21,90*2*3*0,001</t>
  </si>
  <si>
    <t>P3</t>
  </si>
  <si>
    <t>P4</t>
  </si>
  <si>
    <t>1,40*14,40*0,001</t>
  </si>
  <si>
    <t>342241165</t>
  </si>
  <si>
    <t>Příčky nebo přizdívky jednoduché z cihel nebo příčkovek pálených  na maltu MVC nebo MC lehčených plných nebo podélně děrovaných dl. 290 mm (290x140x65 mm) 65 mm</t>
  </si>
  <si>
    <t>m2</t>
  </si>
  <si>
    <t>-343310057</t>
  </si>
  <si>
    <t>0,90*2,00</t>
  </si>
  <si>
    <t>0,97*2,00</t>
  </si>
  <si>
    <t>6</t>
  </si>
  <si>
    <t>Úpravy povrchů, podlahy a osazování výplní</t>
  </si>
  <si>
    <t>5</t>
  </si>
  <si>
    <t>6-1</t>
  </si>
  <si>
    <t>KZS certifikovaný, minerální vata tl. 160 mm vč. probarvené fasádní omítky, vč. šembrán tl. 20 mm š. 90 mm kolem oken dveří ST1</t>
  </si>
  <si>
    <t>-396629491</t>
  </si>
  <si>
    <t>1,60*1,00</t>
  </si>
  <si>
    <t>0,50*(2,00+1,80+2,00)</t>
  </si>
  <si>
    <t>611142001</t>
  </si>
  <si>
    <t>Potažení vnitřních ploch pletivem  v ploše nebo pruzích, na plném podkladu sklovláknitým vtlačením do tmelu stropů</t>
  </si>
  <si>
    <t>707852024</t>
  </si>
  <si>
    <t>17,28+4,84+5,18+17,01+6,63+3,66+17,96</t>
  </si>
  <si>
    <t>7</t>
  </si>
  <si>
    <t>611311131</t>
  </si>
  <si>
    <t>Potažení vnitřních ploch štukem tloušťky do 3 mm vodorovných konstrukcí stropů rovných</t>
  </si>
  <si>
    <t>-1996993210</t>
  </si>
  <si>
    <t>8</t>
  </si>
  <si>
    <t>611321111</t>
  </si>
  <si>
    <t>Omítka vápenocementová vnitřních ploch  nanášená ručně jednovrstvá, tloušťky do 10 mm hrubá zatřená vodorovných konstrukcí stropů rovných</t>
  </si>
  <si>
    <t>281671989</t>
  </si>
  <si>
    <t>(17,28+4,84+5,18+17,01+6,63+3,66+17,96)*0,3</t>
  </si>
  <si>
    <t>(25,20+11,03+3,51+1,48+1,48+11,03+18,38)*0,3</t>
  </si>
  <si>
    <t>9</t>
  </si>
  <si>
    <t>611341121</t>
  </si>
  <si>
    <t>Omítka sádrová nebo vápenosádrová vnitřních ploch  nanášená ručně jednovrstvá, tloušťky do 10 mm hladká vodorovných konstrukcí stropů rovných</t>
  </si>
  <si>
    <t>1773808853</t>
  </si>
  <si>
    <t>25,20+11,03+3,51+1,48+1,48+11,03+18,38</t>
  </si>
  <si>
    <t>10</t>
  </si>
  <si>
    <t>612142001</t>
  </si>
  <si>
    <t>Potažení vnitřních ploch pletivem  v ploše nebo pruzích, na plném podkladu sklovláknitým vtlačením do tmelu stěn</t>
  </si>
  <si>
    <t>2002592601</t>
  </si>
  <si>
    <t>(5,70+3,15)*3,30*2</t>
  </si>
  <si>
    <t>(3,53+1,78+3,53)*3,30</t>
  </si>
  <si>
    <t>(1,75+1,78+1,75)*3,30</t>
  </si>
  <si>
    <t>(3,32+5,40+3,32)*3,30</t>
  </si>
  <si>
    <t>1,90*3,30*2</t>
  </si>
  <si>
    <t>(3,20+5,40+3,20)*3,30</t>
  </si>
  <si>
    <t>-1,35*1,80*6</t>
  </si>
  <si>
    <t>-1,00*1,97*2</t>
  </si>
  <si>
    <t>-1,10*1,97*3</t>
  </si>
  <si>
    <t>11</t>
  </si>
  <si>
    <t>612311131</t>
  </si>
  <si>
    <t>Potažení vnitřních ploch štukem tloušťky do 3 mm svislých konstrukcí stěn</t>
  </si>
  <si>
    <t>-1509186191</t>
  </si>
  <si>
    <t>12</t>
  </si>
  <si>
    <t>612321111</t>
  </si>
  <si>
    <t>Omítka vápenocementová vnitřních ploch  nanášená ručně jednovrstvá, tloušťky do 10 mm hrubá zatřená svislých konstrukcí stěn</t>
  </si>
  <si>
    <t>1909511282</t>
  </si>
  <si>
    <t>(1,19+3,15+1,19)*1,50</t>
  </si>
  <si>
    <t>2,73*0,90</t>
  </si>
  <si>
    <t>(2,55+1,90)*1,50</t>
  </si>
  <si>
    <t>(0,50+1,50)*1,37*2</t>
  </si>
  <si>
    <t>(1,80+1,95)*1,38*2</t>
  </si>
  <si>
    <t>(1,60+0,93)*1,33*2*2</t>
  </si>
  <si>
    <t>3,50*1,33</t>
  </si>
  <si>
    <t>1,20*1,54</t>
  </si>
  <si>
    <t>8,00</t>
  </si>
  <si>
    <t>13</t>
  </si>
  <si>
    <t>612325302</t>
  </si>
  <si>
    <t>Vápenocementová omítka ostění nebo nadpraží štuková</t>
  </si>
  <si>
    <t>-1139214080</t>
  </si>
  <si>
    <t>0,30*(2,00+1,10+2,00)*8</t>
  </si>
  <si>
    <t>0,20*(1,80+1,35+1,80)*2</t>
  </si>
  <si>
    <t>0,20*(1,20+0,98+1,20)</t>
  </si>
  <si>
    <t>0,50*(2,00+0,80+2,00)*2</t>
  </si>
  <si>
    <t>3,00</t>
  </si>
  <si>
    <t>14</t>
  </si>
  <si>
    <t>612331111</t>
  </si>
  <si>
    <t>Omítka cementová vnitřních ploch  nanášená ručně jednovrstvá, tloušťky do 10 mm hrubá zatřená svislých konstrukcí stěn</t>
  </si>
  <si>
    <t>2074922661</t>
  </si>
  <si>
    <t>(3,53+1,79+3,53)*2,00</t>
  </si>
  <si>
    <t>(1,75+1,95+1,75)*2,00</t>
  </si>
  <si>
    <t>1,90*2,00*2</t>
  </si>
  <si>
    <t>(0,50+1,30)*1,5*2</t>
  </si>
  <si>
    <t>(1,80+1,95)*2,00*2</t>
  </si>
  <si>
    <t>(1,60+0,92)*2,00*2*2</t>
  </si>
  <si>
    <t>612341121</t>
  </si>
  <si>
    <t>Omítka sádrová nebo vápenosádrová vnitřních ploch  nanášená ručně jednovrstvá, tloušťky do 10 mm hladká svislých konstrukcí stěn</t>
  </si>
  <si>
    <t>867539874</t>
  </si>
  <si>
    <t>(1,75+13,00)*2,90*2</t>
  </si>
  <si>
    <t>(3,50+3,15)*3,30*2</t>
  </si>
  <si>
    <t>(1,80+1,95)*1,50*2</t>
  </si>
  <si>
    <t>(1,60+0,93)*1,50*2*2</t>
  </si>
  <si>
    <t>(3,50+5,25)*3,30*2</t>
  </si>
  <si>
    <t>-1,10*1,97*9</t>
  </si>
  <si>
    <t>-0,90*1,97*2</t>
  </si>
  <si>
    <t>-0,80*1,97*2</t>
  </si>
  <si>
    <t>-1,35*1,80*5</t>
  </si>
  <si>
    <t>16</t>
  </si>
  <si>
    <t>619995001</t>
  </si>
  <si>
    <t>Začištění omítek (s dodáním hmot)  kolem oken, dveří, podlah, obkladů apod.</t>
  </si>
  <si>
    <t>m</t>
  </si>
  <si>
    <t>1238632766</t>
  </si>
  <si>
    <t>(3,53+1,79)*2</t>
  </si>
  <si>
    <t>(1,75+1,79)*2</t>
  </si>
  <si>
    <t>(2,55+1,90)*2</t>
  </si>
  <si>
    <t>(2,73+1,90)*2</t>
  </si>
  <si>
    <t>(1,80+1,95)*2</t>
  </si>
  <si>
    <t>(1,60+0,93)*2</t>
  </si>
  <si>
    <t>(1,50+0,50+1,30+1,50)*2</t>
  </si>
  <si>
    <t>5,00</t>
  </si>
  <si>
    <t>17</t>
  </si>
  <si>
    <t>642942611</t>
  </si>
  <si>
    <t>Osazování zárubní nebo rámů kovových dveřních  lisovaných nebo z úhelníků bez dveřních křídel na montážní pěnu, plochy otvoru do 2,5 m2</t>
  </si>
  <si>
    <t>kus</t>
  </si>
  <si>
    <t>434075476</t>
  </si>
  <si>
    <t>D1,2,3,5,10,11</t>
  </si>
  <si>
    <t>5+1+1+1+1+2+2</t>
  </si>
  <si>
    <t>18</t>
  </si>
  <si>
    <t>M</t>
  </si>
  <si>
    <t>553311340</t>
  </si>
  <si>
    <t>zárubeň ocelová pro běžné zdění hranatý profil 125 1100 levá,pravá</t>
  </si>
  <si>
    <t>-1917926156</t>
  </si>
  <si>
    <t>5+1</t>
  </si>
  <si>
    <t>19</t>
  </si>
  <si>
    <t>553311340-1</t>
  </si>
  <si>
    <t>zárubeň ocelová pro běžné zdění hranatý profil 125 1100 L/P</t>
  </si>
  <si>
    <t>-2136718428</t>
  </si>
  <si>
    <t>20</t>
  </si>
  <si>
    <t>553311320</t>
  </si>
  <si>
    <t>zárubeň ocelová pro běžné zdění hranatý profil 125 900 levá,pravá</t>
  </si>
  <si>
    <t>1979534428</t>
  </si>
  <si>
    <t>553311300</t>
  </si>
  <si>
    <t>zárubeň ocelová pro běžné zdění hranatý profil 125 800 levá,pravá</t>
  </si>
  <si>
    <t>1263766541</t>
  </si>
  <si>
    <t>1+2</t>
  </si>
  <si>
    <t>22</t>
  </si>
  <si>
    <t>553311260</t>
  </si>
  <si>
    <t>zárubeň ocelová pro běžné zdění hranatý profil 125 600 levá,pravá</t>
  </si>
  <si>
    <t>1213793011</t>
  </si>
  <si>
    <t>23</t>
  </si>
  <si>
    <t>642945111</t>
  </si>
  <si>
    <t>Osazování ocelových zárubní protipožárních nebo protiplynových dveří  do vynechaného otvoru, s obetonováním, dveří jednokřídlových do 2,5 m2</t>
  </si>
  <si>
    <t>2084938723</t>
  </si>
  <si>
    <t>Ostatní konstrukce a práce, bourání</t>
  </si>
  <si>
    <t>24</t>
  </si>
  <si>
    <t>949101111</t>
  </si>
  <si>
    <t>Lešení pomocné pracovní pro objekty pozemních staveb  pro zatížení do 150 kg/m2, o výšce lešeňové podlahy do 1,9 m</t>
  </si>
  <si>
    <t>-1205747502</t>
  </si>
  <si>
    <t>25,20+4,84+5,18+6,63+3,66+15,00</t>
  </si>
  <si>
    <t>25</t>
  </si>
  <si>
    <t>952901111</t>
  </si>
  <si>
    <t>Vyčištění budov nebo objektů před předáním do užívání  budov bytové nebo občanské výstavby, světlé výšky podlaží do 4 m</t>
  </si>
  <si>
    <t>-1607266304</t>
  </si>
  <si>
    <t>12,15*14,85</t>
  </si>
  <si>
    <t>26</t>
  </si>
  <si>
    <t>953961117</t>
  </si>
  <si>
    <t>Kotvy chemické s vyvrtáním otvoru  do betonu, železobetonu nebo tvrdého kamene tmel, velikost M 27, hloubka 240 mm</t>
  </si>
  <si>
    <t>-2120007367</t>
  </si>
  <si>
    <t>27</t>
  </si>
  <si>
    <t>962031132</t>
  </si>
  <si>
    <t>Bourání příček z cihel, tvárnic nebo příčkovek  z cihel pálených, plných nebo dutých na maltu vápennou nebo vápenocementovou, tl. do 100 mm</t>
  </si>
  <si>
    <t>696147918</t>
  </si>
  <si>
    <t>(1,65+1,19)*3,30</t>
  </si>
  <si>
    <t>28</t>
  </si>
  <si>
    <t>-702182742</t>
  </si>
  <si>
    <t>1,90*3,30</t>
  </si>
  <si>
    <t>-0,80*1,97</t>
  </si>
  <si>
    <t>29</t>
  </si>
  <si>
    <t>962031133</t>
  </si>
  <si>
    <t>Bourání příček z cihel, tvárnic nebo příčkovek  z cihel pálených, plných nebo dutých na maltu vápennou nebo vápenocementovou, tl. do 150 mm</t>
  </si>
  <si>
    <t>283320428</t>
  </si>
  <si>
    <t>3,15*3,30</t>
  </si>
  <si>
    <t>1,10*2,05</t>
  </si>
  <si>
    <t>1,75*3,30*2</t>
  </si>
  <si>
    <t>(5,40+1,65+2,67+1,35)*3,30</t>
  </si>
  <si>
    <t>-0,80*1,97*5</t>
  </si>
  <si>
    <t>-1,10*1,97</t>
  </si>
  <si>
    <t>30</t>
  </si>
  <si>
    <t>104351588</t>
  </si>
  <si>
    <t>(1,65+1,65+5,40+1,35+2,67)*3,30</t>
  </si>
  <si>
    <t>-0,80*1,97*6</t>
  </si>
  <si>
    <t>31</t>
  </si>
  <si>
    <t>965081213</t>
  </si>
  <si>
    <t>Bourání podlah z dlaždic bez podkladního lože nebo mazaniny, s jakoukoliv výplní spár keramických nebo xylolitových tl. do 10 mm, plochy přes 1 m2</t>
  </si>
  <si>
    <t>-1925095664</t>
  </si>
  <si>
    <t>32</t>
  </si>
  <si>
    <t>967031132</t>
  </si>
  <si>
    <t>Přisekání (špicování) plošné nebo rovných ostění zdiva z cihel pálených  rovných ostění, bez odstupu, po hrubém vybourání otvorů, na maltu vápennou nebo vápenocementovou</t>
  </si>
  <si>
    <t>957644588</t>
  </si>
  <si>
    <t>0,45*2,00*2*3</t>
  </si>
  <si>
    <t>33</t>
  </si>
  <si>
    <t>967041112</t>
  </si>
  <si>
    <t>Přisekání (špicování) rovných ostění v betonu  po hrubém vybourání otvorů bez odstupu</t>
  </si>
  <si>
    <t>1125913355</t>
  </si>
  <si>
    <t>B6,B7,B11,B14</t>
  </si>
  <si>
    <t>66,74+11,41+7,00+26,00</t>
  </si>
  <si>
    <t>34</t>
  </si>
  <si>
    <t>968062355</t>
  </si>
  <si>
    <t>Vybourání dřevěných rámů oken s křídly, dveřních zárubní, vrat, stěn, ostění nebo obkladů  rámů oken s křídly dvojitých, plochy do 2 m2</t>
  </si>
  <si>
    <t>1814831792</t>
  </si>
  <si>
    <t>0,98*1,20</t>
  </si>
  <si>
    <t>35</t>
  </si>
  <si>
    <t>968062356</t>
  </si>
  <si>
    <t>Vybourání dřevěných rámů oken s křídly, dveřních zárubní, vrat, stěn, ostění nebo obkladů  rámů oken s křídly dvojitých, plochy do 4 m2</t>
  </si>
  <si>
    <t>-423304404</t>
  </si>
  <si>
    <t>1,35*1,80</t>
  </si>
  <si>
    <t>36</t>
  </si>
  <si>
    <t>968072455</t>
  </si>
  <si>
    <t>Vybourání kovových rámů oken s křídly, dveřních zárubní, vrat, stěn, ostění nebo obkladů  dveřních zárubní, plochy do 2 m2</t>
  </si>
  <si>
    <t>-1266602853</t>
  </si>
  <si>
    <t>B2</t>
  </si>
  <si>
    <t>0,80*1,97*9</t>
  </si>
  <si>
    <t>B10</t>
  </si>
  <si>
    <t>0,90*1,97</t>
  </si>
  <si>
    <t>37</t>
  </si>
  <si>
    <t>968072456</t>
  </si>
  <si>
    <t>Vybourání kovových rámů oken s křídly, dveřních zárubní, vrat, stěn, ostění nebo obkladů  dveřních zárubní, plochy přes 2 m2</t>
  </si>
  <si>
    <t>679973447</t>
  </si>
  <si>
    <t>B1</t>
  </si>
  <si>
    <t>1,10*1,97</t>
  </si>
  <si>
    <t>B4</t>
  </si>
  <si>
    <t>B9</t>
  </si>
  <si>
    <t>0,90*2,52</t>
  </si>
  <si>
    <t>38</t>
  </si>
  <si>
    <t>971033561</t>
  </si>
  <si>
    <t>Vybourání otvorů ve zdivu základovém nebo nadzákladovém z cihel, tvárnic, příčkovek  z cihel pálených na maltu vápennou nebo vápenocementovou plochy do 1 m2, tl. do 600 mm</t>
  </si>
  <si>
    <t>322388992</t>
  </si>
  <si>
    <t>0,30*0,45*2,05</t>
  </si>
  <si>
    <t>39</t>
  </si>
  <si>
    <t>2088356077</t>
  </si>
  <si>
    <t>1,40*0,45*0,65</t>
  </si>
  <si>
    <t>40</t>
  </si>
  <si>
    <t>971033631</t>
  </si>
  <si>
    <t>Vybourání otvorů ve zdivu základovém nebo nadzákladovém z cihel, tvárnic, příčkovek  z cihel pálených na maltu vápennou nebo vápenocementovou plochy do 4 m2, tl. do 150 mm</t>
  </si>
  <si>
    <t>-606672652</t>
  </si>
  <si>
    <t>1,10*2,05*2</t>
  </si>
  <si>
    <t>41</t>
  </si>
  <si>
    <t>971033651</t>
  </si>
  <si>
    <t>Vybourání otvorů ve zdivu základovém nebo nadzákladovém z cihel, tvárnic, příčkovek  z cihel pálených na maltu vápennou nebo vápenocementovou plochy do 4 m2, tl. do 600 mm</t>
  </si>
  <si>
    <t>1596533184</t>
  </si>
  <si>
    <t>1,20*0,45*2,05</t>
  </si>
  <si>
    <t>42</t>
  </si>
  <si>
    <t>974031664</t>
  </si>
  <si>
    <t>Vysekání rýh ve zdivu cihelném na maltu vápennou nebo vápenocementovou  pro vtahování nosníků do zdí, před vybouráním otvoru do hl. 150 mm, při v. nosníku do 150 mm</t>
  </si>
  <si>
    <t>-245748248</t>
  </si>
  <si>
    <t>1,50+(1,60*2)+1,50</t>
  </si>
  <si>
    <t>43</t>
  </si>
  <si>
    <t>976083141</t>
  </si>
  <si>
    <t>Vybourání drobných zámečnických a jiných konstrukcí  nožových škrabáků, stoupacích želez, komínových konzol apod., ze zdiva betonového</t>
  </si>
  <si>
    <t>-96541984</t>
  </si>
  <si>
    <t>B12,13</t>
  </si>
  <si>
    <t>44</t>
  </si>
  <si>
    <t>978013141</t>
  </si>
  <si>
    <t>Otlučení vápenných nebo vápenocementových omítek vnitřních ploch stěn s vyškrabáním spar, s očištěním zdiva, v rozsahu přes 10 do 30 %</t>
  </si>
  <si>
    <t>2101304261</t>
  </si>
  <si>
    <t>(5,55+3,15)*3,30*2</t>
  </si>
  <si>
    <t>(1,75+12,00)*3,30*2</t>
  </si>
  <si>
    <t>(5,40+1,78)*3,30*2</t>
  </si>
  <si>
    <t>(5,40+8,52)*3,30*2</t>
  </si>
  <si>
    <t>(1,80+1,95)*3,30*2</t>
  </si>
  <si>
    <t>(1,60+0,93)*1,98*2*2</t>
  </si>
  <si>
    <t>-0,90*1,97*8</t>
  </si>
  <si>
    <t>-1,20*2,05*2</t>
  </si>
  <si>
    <t>-1,10*2,05*5</t>
  </si>
  <si>
    <t>-0,60*1,97*2</t>
  </si>
  <si>
    <t>-1,35*2,70</t>
  </si>
  <si>
    <t>-1,35*1,80*11</t>
  </si>
  <si>
    <t>-0,98*1,20</t>
  </si>
  <si>
    <t>45</t>
  </si>
  <si>
    <t>978059541</t>
  </si>
  <si>
    <t>Odsekání obkladů  stěn včetně otlučení podkladní omítky až na zdivo z obkládaček vnitřních, z jakýchkoliv materiálů, plochy přes 1 m2</t>
  </si>
  <si>
    <t>-25935322</t>
  </si>
  <si>
    <t>(1,19+1,70+1,19)*1,50</t>
  </si>
  <si>
    <t>1,80*1,37</t>
  </si>
  <si>
    <t>(1,65+1,23)*1,50</t>
  </si>
  <si>
    <t>(0,65+1,80)*1,38</t>
  </si>
  <si>
    <t>(1,60+0,93)*1,38*2*2</t>
  </si>
  <si>
    <t>(0,75+1,40)*1,30</t>
  </si>
  <si>
    <t>(3,50+0,30)*1,33</t>
  </si>
  <si>
    <t>(0,30+1,30+0,30)*1,54</t>
  </si>
  <si>
    <t>46</t>
  </si>
  <si>
    <t>96-1</t>
  </si>
  <si>
    <t>Ostatní nepodchycené bourání</t>
  </si>
  <si>
    <t>hod</t>
  </si>
  <si>
    <t>1679093323</t>
  </si>
  <si>
    <t>997</t>
  </si>
  <si>
    <t>Přesun sutě</t>
  </si>
  <si>
    <t>47</t>
  </si>
  <si>
    <t>997013111</t>
  </si>
  <si>
    <t>Vnitrostaveništní doprava suti a vybouraných hmot  vodorovně do 50 m svisle s použitím mechanizace pro budovy a haly výšky do 6 m</t>
  </si>
  <si>
    <t>1284216526</t>
  </si>
  <si>
    <t>48</t>
  </si>
  <si>
    <t>997013211</t>
  </si>
  <si>
    <t>Vnitrostaveništní doprava suti a vybouraných hmot  vodorovně do 50 m svisle ručně (nošením po schodech) pro budovy a haly výšky do 6 m</t>
  </si>
  <si>
    <t>1464459648</t>
  </si>
  <si>
    <t>49</t>
  </si>
  <si>
    <t>997013501</t>
  </si>
  <si>
    <t>Odvoz suti a vybouraných hmot na skládku nebo meziskládku  se složením, na vzdálenost do 1 km</t>
  </si>
  <si>
    <t>1655803310</t>
  </si>
  <si>
    <t>50</t>
  </si>
  <si>
    <t>997013509</t>
  </si>
  <si>
    <t>Odvoz suti a vybouraných hmot na skládku nebo meziskládku  se složením, na vzdálenost Příplatek k ceně za každý další i započatý 1 km přes 1 km</t>
  </si>
  <si>
    <t>-1266449969</t>
  </si>
  <si>
    <t>55,703*14</t>
  </si>
  <si>
    <t>51</t>
  </si>
  <si>
    <t>997013831</t>
  </si>
  <si>
    <t>Poplatek za uložení stavebního odpadu na skládce (skládkovné) směsného stavebního a demoličního zatříděného do Katalogu odpadů pod kódem 170 904</t>
  </si>
  <si>
    <t>-1681959116</t>
  </si>
  <si>
    <t>998</t>
  </si>
  <si>
    <t>Přesun hmot</t>
  </si>
  <si>
    <t>52</t>
  </si>
  <si>
    <t>998011001</t>
  </si>
  <si>
    <t>Přesun hmot pro budovy občanské výstavby, bydlení, výrobu a služby  s nosnou svislou konstrukcí zděnou z cihel, tvárnic nebo kamene vodorovná dopravní vzdálenost do 100 m pro budovy výšky do 6 m</t>
  </si>
  <si>
    <t>481261256</t>
  </si>
  <si>
    <t>711</t>
  </si>
  <si>
    <t>Izolace proti vodě, vlhkosti a plynům</t>
  </si>
  <si>
    <t>53</t>
  </si>
  <si>
    <t>711493112</t>
  </si>
  <si>
    <t>Izolace proti podpovrchové a tlakové vodě - ostatní na ploše vodorovné V jednosložkovou na bázi cementu</t>
  </si>
  <si>
    <t>1619557165</t>
  </si>
  <si>
    <t>(4,84+5,18+6,63+3,51+1,48+1,48)*1,2</t>
  </si>
  <si>
    <t>54</t>
  </si>
  <si>
    <t>711493122</t>
  </si>
  <si>
    <t>Izolace proti podpovrchové a tlakové vodě - ostatní na ploše svislé S jednosložkovou na bázi cementu</t>
  </si>
  <si>
    <t>-694722847</t>
  </si>
  <si>
    <t>(1,40+1,78)*2,00</t>
  </si>
  <si>
    <t>(1,40+1,90)*2,00*2</t>
  </si>
  <si>
    <t>55</t>
  </si>
  <si>
    <t>998711201</t>
  </si>
  <si>
    <t>Přesun hmot pro izolace proti vodě, vlhkosti a plynům  stanovený procentní sazbou (%) z ceny vodorovná dopravní vzdálenost do 50 m v objektech výšky do 6 m</t>
  </si>
  <si>
    <t>%</t>
  </si>
  <si>
    <t>1630544462</t>
  </si>
  <si>
    <t>721</t>
  </si>
  <si>
    <t>Zdravotechnika - vnitřní kanalizace</t>
  </si>
  <si>
    <t>56</t>
  </si>
  <si>
    <t>721-1</t>
  </si>
  <si>
    <t>Dod+Mont nerez madel pro invalidy</t>
  </si>
  <si>
    <t>ks</t>
  </si>
  <si>
    <t>-1105266537</t>
  </si>
  <si>
    <t>57</t>
  </si>
  <si>
    <t>721-2</t>
  </si>
  <si>
    <t>Dod+Mont nerez sprchových sedátek sklopných</t>
  </si>
  <si>
    <t>48965092</t>
  </si>
  <si>
    <t>58</t>
  </si>
  <si>
    <t>721-3</t>
  </si>
  <si>
    <t>Dod+Mont nerez zástěn sprchových</t>
  </si>
  <si>
    <t>78235075</t>
  </si>
  <si>
    <t>59</t>
  </si>
  <si>
    <t>721-4</t>
  </si>
  <si>
    <t>Dod+Mont nerez držáků do sprch</t>
  </si>
  <si>
    <t>680321944</t>
  </si>
  <si>
    <t>725</t>
  </si>
  <si>
    <t>Zdravotechnika - zařizovací předměty</t>
  </si>
  <si>
    <t>60</t>
  </si>
  <si>
    <t>725110811</t>
  </si>
  <si>
    <t>Demontáž klozetů  splachovacích s nádrží nebo tlakovým splachovačem</t>
  </si>
  <si>
    <t>soubor</t>
  </si>
  <si>
    <t>-2140518164</t>
  </si>
  <si>
    <t>763</t>
  </si>
  <si>
    <t>Konstrukce suché výstavby</t>
  </si>
  <si>
    <t>61</t>
  </si>
  <si>
    <t>763111434</t>
  </si>
  <si>
    <t>Příčka ze sádrokartonových desek  s nosnou konstrukcí z jednoduchých ocelových profilů UW, CW dvojitě opláštěná deskami impregnovanými H2 tl. 2 x 12,5 mm, EI 60, příčka tl. 125 mm, profil 75 TI tl. 75 mm, Rw 53 dB</t>
  </si>
  <si>
    <t>848602709</t>
  </si>
  <si>
    <t>(1,79+1,90)*2,10</t>
  </si>
  <si>
    <t>62</t>
  </si>
  <si>
    <t>763111437</t>
  </si>
  <si>
    <t>Příčka ze sádrokartonových desek  s nosnou konstrukcí z jednoduchých ocelových profilů UW, CW dvojitě opláštěná deskami impregnovanými H2 tl. 2 x 12,5 mm, EI 60, příčka tl. 150 mm, profil 100 TI tl. 100 mm, Rw 55 dB</t>
  </si>
  <si>
    <t>-1263773176</t>
  </si>
  <si>
    <t>5,40*2,10*2</t>
  </si>
  <si>
    <t>-(1,00+0,90)*1,97</t>
  </si>
  <si>
    <t>63</t>
  </si>
  <si>
    <t>763121429</t>
  </si>
  <si>
    <t>Stěna předsazená ze sádrokartonových desek s nosnou konstrukcí z ocelových profilů CW, UW jednoduše opláštěná deskou impregnovanou H2 tl. 12,5 mm, TI tl. 40 mm, EI 30 stěna tl. 112,5 mm, profil 100</t>
  </si>
  <si>
    <t>-507096497</t>
  </si>
  <si>
    <t>(3,53+2,55)*1,50</t>
  </si>
  <si>
    <t>1,79*1,50</t>
  </si>
  <si>
    <t>64</t>
  </si>
  <si>
    <t>763181311</t>
  </si>
  <si>
    <t>Výplně otvorů konstrukcí ze sádrokartonových desek  montáž zárubně kovové s příslušenstvím pro příčky výšky do 2,75 m nebo zátěže dveřního křídla do 25 kg, s profily CW a UW jednokřídlové</t>
  </si>
  <si>
    <t>1556506912</t>
  </si>
  <si>
    <t>65</t>
  </si>
  <si>
    <t>553315430</t>
  </si>
  <si>
    <t>zárubeň ocelová pro sádrokarton 150 900 levá,pravá</t>
  </si>
  <si>
    <t>1137307209</t>
  </si>
  <si>
    <t>66</t>
  </si>
  <si>
    <t>553315440</t>
  </si>
  <si>
    <t>zárubeň ocelová pro sádrokarton 150 1100 levá,pravá</t>
  </si>
  <si>
    <t>-1563329825</t>
  </si>
  <si>
    <t>67</t>
  </si>
  <si>
    <t>763431001</t>
  </si>
  <si>
    <t>Montáž podhledu minerálního  včetně zavěšeného roštu viditelného s panely vyjímatelnými, velikosti panelů do 0,36 m2</t>
  </si>
  <si>
    <t>1152038825</t>
  </si>
  <si>
    <t>25,20+4,84+5,18+6,63+3,66</t>
  </si>
  <si>
    <t>68</t>
  </si>
  <si>
    <t>590360700</t>
  </si>
  <si>
    <t>panel akustický nebarvená hrana zavěšený viditelný rošt bílá 600x600x15mm</t>
  </si>
  <si>
    <t>-367273062</t>
  </si>
  <si>
    <t>45,51*1,05 'Přepočtené koeficientem množství</t>
  </si>
  <si>
    <t>69</t>
  </si>
  <si>
    <t>998763401</t>
  </si>
  <si>
    <t>Přesun hmot pro konstrukce montované z desek  stanovený procentní sazbou (%) z ceny vodorovná dopravní vzdálenost do 50 m v objektech výšky do 6 m</t>
  </si>
  <si>
    <t>-1733703911</t>
  </si>
  <si>
    <t>764</t>
  </si>
  <si>
    <t>Konstrukce klempířské</t>
  </si>
  <si>
    <t>70</t>
  </si>
  <si>
    <t>764216603</t>
  </si>
  <si>
    <t>Oplechování parapetů z pozinkovaného plechu s povrchovou úpravou rovných mechanicky kotvené, bez rohů rš 250 mm</t>
  </si>
  <si>
    <t>1204853547</t>
  </si>
  <si>
    <t>1,35+1,10</t>
  </si>
  <si>
    <t>71</t>
  </si>
  <si>
    <t>998764201</t>
  </si>
  <si>
    <t>Přesun hmot pro konstrukce klempířské stanovený procentní sazbou (%) z ceny vodorovná dopravní vzdálenost do 50 m v objektech výšky do 6 m</t>
  </si>
  <si>
    <t>-954923189</t>
  </si>
  <si>
    <t>766</t>
  </si>
  <si>
    <t>Konstrukce truhlářské</t>
  </si>
  <si>
    <t>72</t>
  </si>
  <si>
    <t>766-1</t>
  </si>
  <si>
    <t>Dod+Mont plastové prosklené sestavy 1350*2700 s dveřmi, izol. bezpeč. dvojsklo, cilindr. vložka, klika, koule - D4</t>
  </si>
  <si>
    <t>-995983104</t>
  </si>
  <si>
    <t>73</t>
  </si>
  <si>
    <t>766622132</t>
  </si>
  <si>
    <t>Montáž oken plastových včetně montáže rámu plochy přes 1 m2 otevíravých do zdiva, výšky přes 1,5 do 2,5 m</t>
  </si>
  <si>
    <t>-636837256</t>
  </si>
  <si>
    <t>1+1</t>
  </si>
  <si>
    <t>74</t>
  </si>
  <si>
    <t>61131-1</t>
  </si>
  <si>
    <t>Plastové okno 6 ti komorové profily větrací křídla izolační dvojsklo mikroventilace, tepelný distanč. rámeček 1350*1800 - D8</t>
  </si>
  <si>
    <t>-765210379</t>
  </si>
  <si>
    <t>75</t>
  </si>
  <si>
    <t>61131-2</t>
  </si>
  <si>
    <t>Plastové okno 6 ti komorové profily větrací křídla izolační dvojsklo mikroventilace, tepelný distanč. rámeček 1100*1800 - D9</t>
  </si>
  <si>
    <t>2053532096</t>
  </si>
  <si>
    <t>76</t>
  </si>
  <si>
    <t>766660001</t>
  </si>
  <si>
    <t>Montáž dveřních křídel dřevěných nebo plastových otevíravých do ocelové zárubně povrchově upravených jednokřídlových, šířky do 800 mm</t>
  </si>
  <si>
    <t>-268762679</t>
  </si>
  <si>
    <t>77</t>
  </si>
  <si>
    <t>6116270</t>
  </si>
  <si>
    <t>dveře vnitřní hladké folie bílá plné 1křídlové 60x197 cm</t>
  </si>
  <si>
    <t>239912141</t>
  </si>
  <si>
    <t>78</t>
  </si>
  <si>
    <t>61162702</t>
  </si>
  <si>
    <t>dveře vnitřní hladké folie bílá plné 1křídlové 800x1970mm</t>
  </si>
  <si>
    <t>88584243</t>
  </si>
  <si>
    <t>79</t>
  </si>
  <si>
    <t>611627030</t>
  </si>
  <si>
    <t>dveře vnitřní hladké folie bílá plné 1křídlové 900x1970mm</t>
  </si>
  <si>
    <t>-2100347617</t>
  </si>
  <si>
    <t>80</t>
  </si>
  <si>
    <t>611627050-1</t>
  </si>
  <si>
    <t>dveře vnitřní hladké folie bílá plné 2křídlové 125x197 cm</t>
  </si>
  <si>
    <t>2110691165</t>
  </si>
  <si>
    <t>81</t>
  </si>
  <si>
    <t>611627030-2</t>
  </si>
  <si>
    <t>dveře vnitřní hladké folie bílá plné 1křídlové 90x197 cm</t>
  </si>
  <si>
    <t>-508113136</t>
  </si>
  <si>
    <t>82</t>
  </si>
  <si>
    <t>766660002</t>
  </si>
  <si>
    <t>Montáž dveřních křídel dřevěných nebo plastových otevíravých do ocelové zárubně povrchově upravených jednokřídlových, šířky přes 800 mm</t>
  </si>
  <si>
    <t>-1758718389</t>
  </si>
  <si>
    <t>5+2+2</t>
  </si>
  <si>
    <t>83</t>
  </si>
  <si>
    <t>766660021</t>
  </si>
  <si>
    <t>Montáž dveřních křídel dřevěných nebo plastových otevíravých do ocelové zárubně protipožárních jednokřídlových, šířky do 800 mm</t>
  </si>
  <si>
    <t>-1936213992</t>
  </si>
  <si>
    <t>84</t>
  </si>
  <si>
    <t>766660022</t>
  </si>
  <si>
    <t>Montáž dveřních křídel dřevěných nebo plastových otevíravých do ocelové zárubně protipožárních jednokřídlových, šířky přes 800 mm</t>
  </si>
  <si>
    <t>-1061128519</t>
  </si>
  <si>
    <t>85</t>
  </si>
  <si>
    <t>611653100-1</t>
  </si>
  <si>
    <t>dveře vnitřní protipožární hladké dýhované 1křídlé 80x197 cm</t>
  </si>
  <si>
    <t>2017145736</t>
  </si>
  <si>
    <t>86</t>
  </si>
  <si>
    <t>611653180</t>
  </si>
  <si>
    <t>dveře vnitřní protipožární hladké dýhované 2křídlé 1250x1970mm</t>
  </si>
  <si>
    <t>-75227287</t>
  </si>
  <si>
    <t>87</t>
  </si>
  <si>
    <t>766691911</t>
  </si>
  <si>
    <t>Ostatní práce  vyvěšení nebo zavěšení křídel s případným uložením a opětovným zavěšením po provedení stavebních změn dřevěných okenních, plochy do 1,5 m2</t>
  </si>
  <si>
    <t>-354807173</t>
  </si>
  <si>
    <t>88</t>
  </si>
  <si>
    <t>766691912</t>
  </si>
  <si>
    <t>Ostatní práce  vyvěšení nebo zavěšení křídel s případným uložením a opětovným zavěšením po provedení stavebních změn dřevěných okenních, plochy přes 1,5 m2</t>
  </si>
  <si>
    <t>694097545</t>
  </si>
  <si>
    <t>89</t>
  </si>
  <si>
    <t>766691914</t>
  </si>
  <si>
    <t>Ostatní práce  vyvěšení nebo zavěšení křídel s případným uložením a opětovným zavěšením po provedení stavebních změn dřevěných dveřních, plochy do 2 m2</t>
  </si>
  <si>
    <t>468534487</t>
  </si>
  <si>
    <t>1+9+1+1+1</t>
  </si>
  <si>
    <t>90</t>
  </si>
  <si>
    <t>766694112</t>
  </si>
  <si>
    <t>Montáž ostatních truhlářských konstrukcí parapetních desek dřevěných nebo plastových šířky do 300 mm, délky přes 1000 do 1600 mm</t>
  </si>
  <si>
    <t>-2007359185</t>
  </si>
  <si>
    <t>91</t>
  </si>
  <si>
    <t>607941030</t>
  </si>
  <si>
    <t>deska parapetní dřevotřísková vnitřní 300x1000mm</t>
  </si>
  <si>
    <t>1037687714</t>
  </si>
  <si>
    <t>1,35+1,10+5,00</t>
  </si>
  <si>
    <t>92</t>
  </si>
  <si>
    <t>998766201</t>
  </si>
  <si>
    <t>Přesun hmot pro konstrukce truhlářské stanovený procentní sazbou (%) z ceny vodorovná dopravní vzdálenost do 50 m v objektech výšky do 6 m</t>
  </si>
  <si>
    <t>-252377439</t>
  </si>
  <si>
    <t>767</t>
  </si>
  <si>
    <t>Konstrukce zámečnické</t>
  </si>
  <si>
    <t>93</t>
  </si>
  <si>
    <t>767-1</t>
  </si>
  <si>
    <t>D+M fixní okno 980*1200, Al rám, nerez kování, samozavírač, kouřotěsné, EI-Sm  30DP3 - D7</t>
  </si>
  <si>
    <t>1134501981</t>
  </si>
  <si>
    <t>94</t>
  </si>
  <si>
    <t>767-2</t>
  </si>
  <si>
    <t>Dod+Mont plastových tlumičů nárazů š. 127 mm na stěny chodeb - X1</t>
  </si>
  <si>
    <t>-383355447</t>
  </si>
  <si>
    <t>95</t>
  </si>
  <si>
    <t>767-3</t>
  </si>
  <si>
    <t>Dod+Mont ochranného nárazníkového pásu š. 150 mm na stěnu chodeb - X1</t>
  </si>
  <si>
    <t>438666302</t>
  </si>
  <si>
    <t>96</t>
  </si>
  <si>
    <t>767-4</t>
  </si>
  <si>
    <t>Dod+Mont ochranného profilu na dveřní křídla - X2</t>
  </si>
  <si>
    <t>-1905468820</t>
  </si>
  <si>
    <t>97</t>
  </si>
  <si>
    <t>767-5</t>
  </si>
  <si>
    <t>Dod+MOnt ocelového pororoštu 1200*700 vč. přivaření ocelového plechu tl. 2 mm - D4,D9</t>
  </si>
  <si>
    <t>soub</t>
  </si>
  <si>
    <t>-552747587</t>
  </si>
  <si>
    <t>98</t>
  </si>
  <si>
    <t>767581801</t>
  </si>
  <si>
    <t>Demontáž podhledů  kazet</t>
  </si>
  <si>
    <t>1220715914</t>
  </si>
  <si>
    <t>3,00*6,85</t>
  </si>
  <si>
    <t>767584143</t>
  </si>
  <si>
    <t>Montáž kovových podhledů  kazetových, z kazet vel. 600 x 300 mm, plochy přes 20 m2</t>
  </si>
  <si>
    <t>-369431052</t>
  </si>
  <si>
    <t>100</t>
  </si>
  <si>
    <t>998767201</t>
  </si>
  <si>
    <t>Přesun hmot pro zámečnické konstrukce  stanovený procentní sazbou (%) z ceny vodorovná dopravní vzdálenost do 50 m v objektech výšky do 6 m</t>
  </si>
  <si>
    <t>-346762190</t>
  </si>
  <si>
    <t>776</t>
  </si>
  <si>
    <t>Podlahy povlakové</t>
  </si>
  <si>
    <t>101</t>
  </si>
  <si>
    <t>776201811</t>
  </si>
  <si>
    <t>Demontáž povlakových podlahovin lepených ručně bez podložky</t>
  </si>
  <si>
    <t>255546774</t>
  </si>
  <si>
    <t>15,49+5,51+32,47+4,50+10,53</t>
  </si>
  <si>
    <t>13,74+11,03+11,03+18,38</t>
  </si>
  <si>
    <t>102</t>
  </si>
  <si>
    <t>776221111</t>
  </si>
  <si>
    <t>Montáž podlahovin z PVC lepením standardním lepidlem z pásů standardních</t>
  </si>
  <si>
    <t>-110992030</t>
  </si>
  <si>
    <t>103</t>
  </si>
  <si>
    <t>28411</t>
  </si>
  <si>
    <t>Extr. trvanlivá protiskluzová podlah. krytina tl. 2,5 mm s nopy z homogenního PVC - S1</t>
  </si>
  <si>
    <t>-1341597304</t>
  </si>
  <si>
    <t>4,84+5,18+6,63</t>
  </si>
  <si>
    <t>16,65*1,05 'Přepočtené koeficientem množství</t>
  </si>
  <si>
    <t>104</t>
  </si>
  <si>
    <t>284111</t>
  </si>
  <si>
    <t>Extr. trvanlivá protiskluzová podlah. krytina tl. 2,25 mm s mopy z homogenního PVC - S2</t>
  </si>
  <si>
    <t>1262422521</t>
  </si>
  <si>
    <t>3,66+3,51+1,48+1,48</t>
  </si>
  <si>
    <t>10,13*1,05 'Přepočtené koeficientem množství</t>
  </si>
  <si>
    <t>105</t>
  </si>
  <si>
    <t>284112</t>
  </si>
  <si>
    <t>Extr. trvanlivá protiskluzová podlah. krytina tl. 2 mm nenáročná na údržbu z homogenního PVC - S3</t>
  </si>
  <si>
    <t>706250604</t>
  </si>
  <si>
    <t>25,20+17,28+17,01+17,96+11,03+11,03+18,38</t>
  </si>
  <si>
    <t>117,89*1,05 'Přepočtené koeficientem množství</t>
  </si>
  <si>
    <t>106</t>
  </si>
  <si>
    <t>776411111</t>
  </si>
  <si>
    <t>Montáž soklíků lepením obvodových, výšky do 80 mm</t>
  </si>
  <si>
    <t>-1227539050</t>
  </si>
  <si>
    <t>(5,70+3,15)*2</t>
  </si>
  <si>
    <t>(1,75+1,95)*2</t>
  </si>
  <si>
    <t>(5,40+3,32)*2</t>
  </si>
  <si>
    <t>(5,40+3,20)*2</t>
  </si>
  <si>
    <t>(3,50+3,15)*2</t>
  </si>
  <si>
    <t>(3,50+5,25)*2</t>
  </si>
  <si>
    <t>-1,10*5</t>
  </si>
  <si>
    <t>-0,90*4</t>
  </si>
  <si>
    <t>-0,80-1,00</t>
  </si>
  <si>
    <t>-0,60*2</t>
  </si>
  <si>
    <t>107</t>
  </si>
  <si>
    <t>283421</t>
  </si>
  <si>
    <t>Fabion PVC tl. 2,6 mm</t>
  </si>
  <si>
    <t>1576799365</t>
  </si>
  <si>
    <t>128,04*1,02 'Přepočtené koeficientem množství</t>
  </si>
  <si>
    <t>108</t>
  </si>
  <si>
    <t>998776201</t>
  </si>
  <si>
    <t>Přesun hmot pro podlahy povlakové  stanovený procentní sazbou (%) z ceny vodorovná dopravní vzdálenost do 50 m v objektech výšky do 6 m</t>
  </si>
  <si>
    <t>565427275</t>
  </si>
  <si>
    <t>777</t>
  </si>
  <si>
    <t>Podlahy lité</t>
  </si>
  <si>
    <t>109</t>
  </si>
  <si>
    <t>777551111</t>
  </si>
  <si>
    <t>Podlahy ze stěrky silikátové s penetrací tl. 5 mm samonivelační [Nivelit]</t>
  </si>
  <si>
    <t>-1759872298</t>
  </si>
  <si>
    <t>25,20+17,28+4,84+5,18+17,01+6,63</t>
  </si>
  <si>
    <t>3,66+17,90+11,03+3,51+1,48+1,48+11,03+18,38</t>
  </si>
  <si>
    <t>110</t>
  </si>
  <si>
    <t>777551191</t>
  </si>
  <si>
    <t>Podlahy ze stěrky silikátové s penetrací tl. 5 mm Příplatek k cenám za každý další 1 mm tloušťky stěrky samonivelační [Nivelit]</t>
  </si>
  <si>
    <t>432583253</t>
  </si>
  <si>
    <t>144,61*12</t>
  </si>
  <si>
    <t>111</t>
  </si>
  <si>
    <t>711191001</t>
  </si>
  <si>
    <t>Provedení nátěru adhezního můstku na ploše vodorovné V</t>
  </si>
  <si>
    <t>485551794</t>
  </si>
  <si>
    <t>112</t>
  </si>
  <si>
    <t>585812200</t>
  </si>
  <si>
    <t>můstek adhezní pod izolační a vyrovnávací lepící hmoty</t>
  </si>
  <si>
    <t>kg</t>
  </si>
  <si>
    <t>390249749</t>
  </si>
  <si>
    <t>P</t>
  </si>
  <si>
    <t>Poznámka k položce:_x000D_
Spotřeba: 6-10 kg/m²</t>
  </si>
  <si>
    <t>144,61*0,118 'Přepočtené koeficientem množství</t>
  </si>
  <si>
    <t>113</t>
  </si>
  <si>
    <t>998777201</t>
  </si>
  <si>
    <t>Přesun hmot pro podlahy lité  stanovený procentní sazbou (%) z ceny vodorovná dopravní vzdálenost do 50 m v objektech výšky do 6 m</t>
  </si>
  <si>
    <t>-1818227189</t>
  </si>
  <si>
    <t>781</t>
  </si>
  <si>
    <t>Dokončovací práce - obklady</t>
  </si>
  <si>
    <t>114</t>
  </si>
  <si>
    <t>781414112</t>
  </si>
  <si>
    <t>Montáž obkladů vnitřních stěn z dlaždic keramických lepených flexibilním lepidlem maloformátových hladkých přes 22 do 25 ks/m2</t>
  </si>
  <si>
    <t>-1872810439</t>
  </si>
  <si>
    <t>(3,53+1,79)*2,00*2</t>
  </si>
  <si>
    <t>(1,75+1,79)*2,00*2</t>
  </si>
  <si>
    <t>(2,55+1,90)*2,00*2</t>
  </si>
  <si>
    <t>(2,73+1,90)*2,00*2</t>
  </si>
  <si>
    <t>(0,50+1,30)*1,50</t>
  </si>
  <si>
    <t>(1,60+0,93)*2,00*2</t>
  </si>
  <si>
    <t>(1,30+0,50)*1,50</t>
  </si>
  <si>
    <t>(0,30+1,30)*1,50</t>
  </si>
  <si>
    <t>-1,00*2,00*2</t>
  </si>
  <si>
    <t>-0,90*2,00*2</t>
  </si>
  <si>
    <t>-0,60*2,00*4</t>
  </si>
  <si>
    <t>-0,80*2,00</t>
  </si>
  <si>
    <t>115</t>
  </si>
  <si>
    <t>781419191</t>
  </si>
  <si>
    <t>Montáž obkladů vnitřních stěn z dlaždic keramických Příplatek k cenám za plochu do 10 m2 jednotlivě</t>
  </si>
  <si>
    <t>-1427669206</t>
  </si>
  <si>
    <t>116</t>
  </si>
  <si>
    <t>781419195</t>
  </si>
  <si>
    <t>Montáž obkladů vnitřních stěn z dlaždic keramických Příplatek k cenám za spárování cement bílý</t>
  </si>
  <si>
    <t>1739575546</t>
  </si>
  <si>
    <t>117</t>
  </si>
  <si>
    <t>59761</t>
  </si>
  <si>
    <t>Obklady keramické glazované pórovinové vnitřní 200*200 tl. 6,5 mm</t>
  </si>
  <si>
    <t>1891937248</t>
  </si>
  <si>
    <t>90,68*1,03 'Přepočtené koeficientem množství</t>
  </si>
  <si>
    <t>118</t>
  </si>
  <si>
    <t>781494111</t>
  </si>
  <si>
    <t>Obklad - dokončující práce profily ukončovací lepené flexibilním lepidlem rohové</t>
  </si>
  <si>
    <t>1760489766</t>
  </si>
  <si>
    <t>2,00*28</t>
  </si>
  <si>
    <t>1,50*6</t>
  </si>
  <si>
    <t>119</t>
  </si>
  <si>
    <t>781494511-1</t>
  </si>
  <si>
    <t>Ostatní prvky plastové profily ukončovací a dilatační lepené flexibilním lepidlem ukončovací</t>
  </si>
  <si>
    <t>-337250379</t>
  </si>
  <si>
    <t>(3,53+1,78)*2</t>
  </si>
  <si>
    <t>(1,74+1,78)*2</t>
  </si>
  <si>
    <t>(0,30+1,30)*2</t>
  </si>
  <si>
    <t>(1,60+0,93)*2*2</t>
  </si>
  <si>
    <t>-1,10-0,80-0,90-1,00-0,90</t>
  </si>
  <si>
    <t>120</t>
  </si>
  <si>
    <t>998781201</t>
  </si>
  <si>
    <t>Přesun hmot pro obklady keramické  stanovený procentní sazbou (%) z ceny vodorovná dopravní vzdálenost do 50 m v objektech výšky do 6 m</t>
  </si>
  <si>
    <t>-1200676159</t>
  </si>
  <si>
    <t>783</t>
  </si>
  <si>
    <t>Dokončovací práce - nátěry</t>
  </si>
  <si>
    <t>121</t>
  </si>
  <si>
    <t>783-2</t>
  </si>
  <si>
    <t>Očištění a obroušení stávajících OK prvků</t>
  </si>
  <si>
    <t>1573270814</t>
  </si>
  <si>
    <t>122</t>
  </si>
  <si>
    <t>783-1</t>
  </si>
  <si>
    <t>Nátěry zámečnických konstrukcí 2*40 um zinkoepoxid+2*80 um epoxidový nátěr</t>
  </si>
  <si>
    <t>1440034003</t>
  </si>
  <si>
    <t>1,28*6</t>
  </si>
  <si>
    <t>1,23*2</t>
  </si>
  <si>
    <t>0,98*2</t>
  </si>
  <si>
    <t>1,18</t>
  </si>
  <si>
    <t>(1,15+1,18)*2</t>
  </si>
  <si>
    <t>lemování ocelové rohože</t>
  </si>
  <si>
    <t>2,00</t>
  </si>
  <si>
    <t>ostatní</t>
  </si>
  <si>
    <t>784</t>
  </si>
  <si>
    <t>Dokončovací práce - malby a tapety</t>
  </si>
  <si>
    <t>123</t>
  </si>
  <si>
    <t>784181101</t>
  </si>
  <si>
    <t>Penetrace podkladu jednonásobná základní akrylátová v místnostech výšky do 3,80 m</t>
  </si>
  <si>
    <t>-786641899</t>
  </si>
  <si>
    <t>124</t>
  </si>
  <si>
    <t>784211111</t>
  </si>
  <si>
    <t>Malby z malířských směsí otěruvzdorných za mokra dvojnásobné, bílé za mokra otěruvzdorné velmi dobře v místnostech výšky do 3,80 m</t>
  </si>
  <si>
    <t>1394271443</t>
  </si>
  <si>
    <t>17,28+17,01+17,96+11,03+3,51+1,48+1,48+11,03+18,38</t>
  </si>
  <si>
    <t>(3,53+1,78)*1,30*2</t>
  </si>
  <si>
    <t>(1,75+1,78)*1,30*2</t>
  </si>
  <si>
    <t>(5,40+3,15)*3,30*2</t>
  </si>
  <si>
    <t>(2,55+1,90)*1,30*2</t>
  </si>
  <si>
    <t>(2,73+1,90)*1,30*2</t>
  </si>
  <si>
    <t>(5,40+3,20)*3,30*2</t>
  </si>
  <si>
    <t>(1,53+13,00)*3,30*2</t>
  </si>
  <si>
    <t>(1,80+1,95)*1,30*2</t>
  </si>
  <si>
    <t>(1,60+0,93)*1,30*2*2</t>
  </si>
  <si>
    <t>02 - Zdravotechnika</t>
  </si>
  <si>
    <t>Ladislav Pekárek</t>
  </si>
  <si>
    <t>722 - Zdravotechnika - vnitřní vodovod</t>
  </si>
  <si>
    <t>726 - Zdravotechnika - předstěnové instalace</t>
  </si>
  <si>
    <t>727 - Zdravotechnika - požární ochrana</t>
  </si>
  <si>
    <t>721174005</t>
  </si>
  <si>
    <t>Potrubí z plastových trub polypropylenové svodné (ležaté) DN 110</t>
  </si>
  <si>
    <t>563084691</t>
  </si>
  <si>
    <t>721174042</t>
  </si>
  <si>
    <t>Potrubí z plastových trub polypropylenové připojovací DN 40</t>
  </si>
  <si>
    <t>-476631458</t>
  </si>
  <si>
    <t>721174043</t>
  </si>
  <si>
    <t>Potrubí z plastových trub polypropylenové připojovací DN 50</t>
  </si>
  <si>
    <t>-524327781</t>
  </si>
  <si>
    <t>721219128</t>
  </si>
  <si>
    <t>Odtokové sprchové žlaby montáž odtokových sprchových žlabů ostatních typů délky do 1050 mm</t>
  </si>
  <si>
    <t>561833228</t>
  </si>
  <si>
    <t>HLE.HL50F080</t>
  </si>
  <si>
    <t>Liniový odtokový žlab do sprchových koutů z nerezové oceli k zabudování do plochy včetně odtoku DN50, montážních potřeb a stavební ochranné zátky, avšak bez krytu žlábku. Stavební délka 800mm</t>
  </si>
  <si>
    <t>300379335</t>
  </si>
  <si>
    <t>SNL.SLZM06</t>
  </si>
  <si>
    <t>Nerezové sklopné sedátko do sprchy</t>
  </si>
  <si>
    <t>-2053102150</t>
  </si>
  <si>
    <t>Poznámka k položce:_x000D_
Nerezové sedátko</t>
  </si>
  <si>
    <t>721290111</t>
  </si>
  <si>
    <t>Zkouška těsnosti kanalizace  v objektech vodou do DN 125</t>
  </si>
  <si>
    <t>-937974810</t>
  </si>
  <si>
    <t>721-R01</t>
  </si>
  <si>
    <t>Zaslepení stávajících rozvodů</t>
  </si>
  <si>
    <t>kpl</t>
  </si>
  <si>
    <t>1291331191</t>
  </si>
  <si>
    <t>721-R02</t>
  </si>
  <si>
    <t>Vybourání a zapravení vodovorovných konstrukcí pro vedení stoupacích potrubí</t>
  </si>
  <si>
    <t>-2097771959</t>
  </si>
  <si>
    <t>998721201</t>
  </si>
  <si>
    <t>Přesun hmot pro vnitřní kanalizace  stanovený procentní sazbou (%) z ceny vodorovná dopravní vzdálenost do 50 m v objektech výšky do 6 m</t>
  </si>
  <si>
    <t>994108978</t>
  </si>
  <si>
    <t>722</t>
  </si>
  <si>
    <t>Zdravotechnika - vnitřní vodovod</t>
  </si>
  <si>
    <t>722174022</t>
  </si>
  <si>
    <t>Potrubí z plastových trubek z polypropylenu (PPR) svařovaných polyfuzně PN 20 (SDR 6) D 20 x 3,4</t>
  </si>
  <si>
    <t>768251551</t>
  </si>
  <si>
    <t>722174023</t>
  </si>
  <si>
    <t>Potrubí z plastových trubek z polypropylenu (PPR) svařovaných polyfuzně PN 20 (SDR 6) D 25 x 4,2</t>
  </si>
  <si>
    <t>-932126316</t>
  </si>
  <si>
    <t>722181211</t>
  </si>
  <si>
    <t>Ochrana potrubí  termoizolačními trubicemi z pěnového polyetylenu PE přilepenými v příčných a podélných spojích, tloušťky izolace do 6 mm, vnitřního průměru izolace DN do 22 mm</t>
  </si>
  <si>
    <t>-1751015359</t>
  </si>
  <si>
    <t>722181212</t>
  </si>
  <si>
    <t>Ochrana potrubí  termoizolačními trubicemi z pěnového polyetylenu PE přilepenými v příčných a podélných spojích, tloušťky izolace do 6 mm, vnitřního průměru izolace DN přes 22 do 32 mm</t>
  </si>
  <si>
    <t>-829864260</t>
  </si>
  <si>
    <t>722181221</t>
  </si>
  <si>
    <t>Ochrana potrubí  termoizolačními trubicemi z pěnového polyetylenu PE přilepenými v příčných a podélných spojích, tloušťky izolace přes 6 do 9 mm, vnitřního průměru izolace DN do 22 mm</t>
  </si>
  <si>
    <t>-816858993</t>
  </si>
  <si>
    <t>722181232</t>
  </si>
  <si>
    <t>Ochrana potrubí  termoizolačními trubicemi z pěnového polyetylenu PE přilepenými v příčných a podélných spojích, tloušťky izolace přes 9 do 13 mm, vnitřního průměru izolace DN přes 22 do 45 mm</t>
  </si>
  <si>
    <t>-302952405</t>
  </si>
  <si>
    <t>722220152</t>
  </si>
  <si>
    <t>Armatury s jedním závitem plastové (PPR) PN 20 (SDR 6) DN 20 x G 1/2</t>
  </si>
  <si>
    <t>-1242973654</t>
  </si>
  <si>
    <t>722290226</t>
  </si>
  <si>
    <t>Zkoušky, proplach a desinfekce vodovodního potrubí  zkoušky těsnosti vodovodního potrubí závitového do DN 50</t>
  </si>
  <si>
    <t>504851791</t>
  </si>
  <si>
    <t>722290234</t>
  </si>
  <si>
    <t>Zkoušky, proplach a desinfekce vodovodního potrubí  proplach a desinfekce vodovodního potrubí do DN 80</t>
  </si>
  <si>
    <t>397537068</t>
  </si>
  <si>
    <t>722-R01</t>
  </si>
  <si>
    <t>Napojení na stávající stoupací potrubí</t>
  </si>
  <si>
    <t>1273144088</t>
  </si>
  <si>
    <t>722-R02</t>
  </si>
  <si>
    <t>1465111923</t>
  </si>
  <si>
    <t>722-R03</t>
  </si>
  <si>
    <t>Vybourání a zapravení vodovorovných konstrukcí pro vedení nových stoupacích potrubí</t>
  </si>
  <si>
    <t>1316740105</t>
  </si>
  <si>
    <t>998722201</t>
  </si>
  <si>
    <t>Přesun hmot pro vnitřní vodovod  stanovený procentní sazbou (%) z ceny vodorovná dopravní vzdálenost do 50 m v objektech výšky do 6 m</t>
  </si>
  <si>
    <t>2031573709</t>
  </si>
  <si>
    <t>776384397</t>
  </si>
  <si>
    <t>725112171</t>
  </si>
  <si>
    <t>Zařízení záchodů kombi klozety s hlubokým splachováním odpad vodorovný</t>
  </si>
  <si>
    <t>-1336448625</t>
  </si>
  <si>
    <t>725119124</t>
  </si>
  <si>
    <t>Zařízení záchodů montáž klozetových mís nerezových</t>
  </si>
  <si>
    <t>-1455023882</t>
  </si>
  <si>
    <t>AZP.BSNZ01INV</t>
  </si>
  <si>
    <t>bezpečnostní nerezový klozet s invalidním prodloužením, pro upevnění na zeď</t>
  </si>
  <si>
    <t>167726870</t>
  </si>
  <si>
    <t>725210821</t>
  </si>
  <si>
    <t>Demontáž umyvadel  bez výtokových armatur umyvadel</t>
  </si>
  <si>
    <t>-861078876</t>
  </si>
  <si>
    <t>725211616</t>
  </si>
  <si>
    <t>Umyvadla keramická bílá bez výtokových armatur připevněná na stěnu šrouby s krytem na sifon (polosloupem) 550 mm</t>
  </si>
  <si>
    <t>-838393668</t>
  </si>
  <si>
    <t>725219104</t>
  </si>
  <si>
    <t>Umyvadla montáž umyvadel ostatních typů nerezových</t>
  </si>
  <si>
    <t>1687884734</t>
  </si>
  <si>
    <t>AZP.AUM018INV</t>
  </si>
  <si>
    <t>nerezové závěsné umyvadlo pro tělesně postižené, bez baterie, s madly po bocích umyvadla</t>
  </si>
  <si>
    <t>1347589077</t>
  </si>
  <si>
    <t>725244312</t>
  </si>
  <si>
    <t>Sprchové dveře a zástěny zástěny sprchové do niky rámové se skleněnou výplní tl. 4 a 5 mm dveře posuvné jednodílné, na vaničku šířky 1000 mm</t>
  </si>
  <si>
    <t>2069085580</t>
  </si>
  <si>
    <t>725291721-R</t>
  </si>
  <si>
    <t>Doplňky zařízení koupelen a záchodů  - montáž madel</t>
  </si>
  <si>
    <t>-18846643</t>
  </si>
  <si>
    <t>M-1</t>
  </si>
  <si>
    <t xml:space="preserve">Sklopné madlo k WC </t>
  </si>
  <si>
    <t>-1663975939</t>
  </si>
  <si>
    <t>M-2</t>
  </si>
  <si>
    <t>Podpěrné madlo k WC</t>
  </si>
  <si>
    <t>-2085961202</t>
  </si>
  <si>
    <t>M-3</t>
  </si>
  <si>
    <t>Sklopné madlo k sprcha</t>
  </si>
  <si>
    <t>-2115632269</t>
  </si>
  <si>
    <t>M-4</t>
  </si>
  <si>
    <t xml:space="preserve">Svislé madlo umyvadlo - délky 500 mm </t>
  </si>
  <si>
    <t>-1130796227</t>
  </si>
  <si>
    <t>M-5</t>
  </si>
  <si>
    <t xml:space="preserve">Vodorovné madlo sprcha delky 600mm </t>
  </si>
  <si>
    <t>-750260073</t>
  </si>
  <si>
    <t>M-6</t>
  </si>
  <si>
    <t xml:space="preserve">Svislé madlo sprcha délky 500 mm </t>
  </si>
  <si>
    <t>761791334</t>
  </si>
  <si>
    <t>725310821</t>
  </si>
  <si>
    <t>Demontáž dřezů jednodílných  bez výtokových armatur na konzolách</t>
  </si>
  <si>
    <t>-336055915</t>
  </si>
  <si>
    <t>725311121</t>
  </si>
  <si>
    <t>Dřezy bez výtokových armatur jednoduché se zápachovou uzávěrkou nerezové s odkapávací plochou 560x480 mm a miskou</t>
  </si>
  <si>
    <t>1228888679</t>
  </si>
  <si>
    <t>725331211</t>
  </si>
  <si>
    <t>Výlevky bez výtokových armatur a splachovací nádrže nerezové připevněné na zeď konzolou 450 x 550 x 300 mm</t>
  </si>
  <si>
    <t>-767788713</t>
  </si>
  <si>
    <t>725813111</t>
  </si>
  <si>
    <t>Ventily rohové bez připojovací trubičky nebo flexi hadičky G 1/2</t>
  </si>
  <si>
    <t>1572481553</t>
  </si>
  <si>
    <t>725820801</t>
  </si>
  <si>
    <t>Demontáž baterií  nástěnných do G 3/4</t>
  </si>
  <si>
    <t>-2068156336</t>
  </si>
  <si>
    <t>725821311</t>
  </si>
  <si>
    <t>Baterie dřezové nástěnné pákové s otáčivým kulatým ústím a délkou ramínka 200 mm</t>
  </si>
  <si>
    <t>-1141347130</t>
  </si>
  <si>
    <t>725822612</t>
  </si>
  <si>
    <t>Baterie umyvadlové stojánkové pákové s výpustí</t>
  </si>
  <si>
    <t>1378708651</t>
  </si>
  <si>
    <t>725822631</t>
  </si>
  <si>
    <t>Baterie umyvadlové stojánkové klasické bez výpusti s otáčivým ústím 150 mm</t>
  </si>
  <si>
    <t>-1261541784</t>
  </si>
  <si>
    <t>725849411</t>
  </si>
  <si>
    <t>Baterie sprchové montáž nástěnných baterií s nastavitelnou výškou sprchy</t>
  </si>
  <si>
    <t>-632136206</t>
  </si>
  <si>
    <t>6000288338</t>
  </si>
  <si>
    <t>Koupelnová sada sprchová Novaservis  FRESH (SADA96050R)</t>
  </si>
  <si>
    <t>2013858199</t>
  </si>
  <si>
    <t>Poznámka k položce:_x000D_
materiál: mosaz, povrchová úprava: chrom, kód výrobce: SADA96050R, série: Titania Fresh, umístění baterie: nástěnná</t>
  </si>
  <si>
    <t>725980123</t>
  </si>
  <si>
    <t>Dvířka  30/30</t>
  </si>
  <si>
    <t>-974387597</t>
  </si>
  <si>
    <t>998725201</t>
  </si>
  <si>
    <t>Přesun hmot pro zařizovací předměty  stanovený procentní sazbou (%) z ceny vodorovná dopravní vzdálenost do 50 m v objektech výšky do 6 m</t>
  </si>
  <si>
    <t>-1433701242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</si>
  <si>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</si>
  <si>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</si>
  <si>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</si>
  <si>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</si>
  <si>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-1245358637</t>
  </si>
  <si>
    <t>998726211</t>
  </si>
  <si>
    <t>Přesun hmot pro instalační prefabrikáty  stanovený procentní sazbou (%) z ceny vodorovná dopravní vzdálenost do 50 m v objektech výšky do 6 m</t>
  </si>
  <si>
    <t>-1678794762</t>
  </si>
  <si>
    <t>727</t>
  </si>
  <si>
    <t>Zdravotechnika - požární ochrana</t>
  </si>
  <si>
    <t>727121107</t>
  </si>
  <si>
    <t>Protipožární ochranné manžety z jedné strany dělící konstrukce požární odolnost EI 90 D 110</t>
  </si>
  <si>
    <t>939477168</t>
  </si>
  <si>
    <t>03 - Vytápění</t>
  </si>
  <si>
    <t>733 - Ústřední vytápění - rozvodné potrubí</t>
  </si>
  <si>
    <t>734 - Ústřední vytápění - armatury</t>
  </si>
  <si>
    <t>735 - Ústřední vytápění - otopná tělesa</t>
  </si>
  <si>
    <t>733</t>
  </si>
  <si>
    <t>Ústřední vytápění - rozvodné potrubí</t>
  </si>
  <si>
    <t>733222102</t>
  </si>
  <si>
    <t>Potrubí z trubek měděných polotvrdých spojovaných měkkým pájením Ø 15/1</t>
  </si>
  <si>
    <t>-188258661</t>
  </si>
  <si>
    <t>733222103</t>
  </si>
  <si>
    <t>Potrubí z trubek měděných polotvrdých spojovaných měkkým pájením Ø 18/1</t>
  </si>
  <si>
    <t>1688575208</t>
  </si>
  <si>
    <t>733291101</t>
  </si>
  <si>
    <t>Zkoušky těsnosti potrubí z trubek měděných  Ø do 35/1,5</t>
  </si>
  <si>
    <t>309672123</t>
  </si>
  <si>
    <t>733-R01</t>
  </si>
  <si>
    <t>Napojení nových rozvodů na stávající rozvody</t>
  </si>
  <si>
    <t>suma</t>
  </si>
  <si>
    <t>-1662348597</t>
  </si>
  <si>
    <t>998733201</t>
  </si>
  <si>
    <t>Přesun hmot pro rozvody potrubí  stanovený procentní sazbou z ceny vodorovná dopravní vzdálenost do 50 m v objektech výšky do 6 m</t>
  </si>
  <si>
    <t>1973615810</t>
  </si>
  <si>
    <t>734</t>
  </si>
  <si>
    <t>Ústřední vytápění - armatury</t>
  </si>
  <si>
    <t>734200811</t>
  </si>
  <si>
    <t>Demontáž armatur závitových  s jedním závitem do G 1/2</t>
  </si>
  <si>
    <t>2064552242</t>
  </si>
  <si>
    <t>734200821</t>
  </si>
  <si>
    <t>Demontáž armatur závitových  se dvěma závity do G 1/2</t>
  </si>
  <si>
    <t>819312225</t>
  </si>
  <si>
    <t>734222812</t>
  </si>
  <si>
    <t>Ventily regulační závitové termostatické, s hlavicí ručního ovládání PN 16 do 110°C přímé chromované G 1/2</t>
  </si>
  <si>
    <t>-1996455667</t>
  </si>
  <si>
    <t>734261717</t>
  </si>
  <si>
    <t>Šroubení regulační radiátorové přímé s vypouštěním G 1/2</t>
  </si>
  <si>
    <t>760964454</t>
  </si>
  <si>
    <t>998734201</t>
  </si>
  <si>
    <t>Přesun hmot pro armatury  stanovený procentní sazbou (%) z ceny vodorovná dopravní vzdálenost do 50 m v objektech výšky do 6 m</t>
  </si>
  <si>
    <t>-982503162</t>
  </si>
  <si>
    <t>735</t>
  </si>
  <si>
    <t>Ústřední vytápění - otopná tělesa</t>
  </si>
  <si>
    <t>735151811</t>
  </si>
  <si>
    <t>Demontáž otopných těles panelových  jednořadých stavební délky do 1500 mm</t>
  </si>
  <si>
    <t>1297993380</t>
  </si>
  <si>
    <t>735159110</t>
  </si>
  <si>
    <t>Montáž otopných těles panelových jednořadých, stavební délky do 1500 mm</t>
  </si>
  <si>
    <t>-681945427</t>
  </si>
  <si>
    <t>OT-1</t>
  </si>
  <si>
    <t>Deskové otopné těleso 11PLAN-6060-5</t>
  </si>
  <si>
    <t>-433241097</t>
  </si>
  <si>
    <t>OT-2</t>
  </si>
  <si>
    <t>Deskové otopné těleso 11PLAN-3070-5</t>
  </si>
  <si>
    <t>18130992</t>
  </si>
  <si>
    <t>OT-3</t>
  </si>
  <si>
    <t>Deskové otopné těleso 21PLAN-6080-5</t>
  </si>
  <si>
    <t>262305722</t>
  </si>
  <si>
    <t>735159210</t>
  </si>
  <si>
    <t>Montáž otopných těles panelových dvouřadých, stavební délky do 1140 mm</t>
  </si>
  <si>
    <t>1402364145</t>
  </si>
  <si>
    <t>OT-4</t>
  </si>
  <si>
    <t>Deskové otopné těleso 22PLAN-6100-5</t>
  </si>
  <si>
    <t>-471493079</t>
  </si>
  <si>
    <t>OT-5</t>
  </si>
  <si>
    <t>Deskové otopné těleso 22PLAN-6060-5</t>
  </si>
  <si>
    <t>1503682533</t>
  </si>
  <si>
    <t>OT-6</t>
  </si>
  <si>
    <t>Deskové otopné těleso 22PLAN-6140-5</t>
  </si>
  <si>
    <t>1632136753</t>
  </si>
  <si>
    <t>735159330</t>
  </si>
  <si>
    <t>Montáž otopných těles panelových třířadých, stavební délky přes 1500 do 1980 mm</t>
  </si>
  <si>
    <t>1487880565</t>
  </si>
  <si>
    <t>OT-7</t>
  </si>
  <si>
    <t>Deskové otopné těleso 33PLAN-6160-5</t>
  </si>
  <si>
    <t>-624850021</t>
  </si>
  <si>
    <t>998735201</t>
  </si>
  <si>
    <t>Přesun hmot pro otopná tělesa  stanovený procentní sazbou (%) z ceny vodorovná dopravní vzdálenost do 50 m v objektech výšky do 6 m</t>
  </si>
  <si>
    <t>289035132</t>
  </si>
  <si>
    <t>783624651</t>
  </si>
  <si>
    <t>Základní antikorozní nátěr armatur a kovových potrubí jednonásobný potrubí do DN 50 mm akrylátový</t>
  </si>
  <si>
    <t>413044820</t>
  </si>
  <si>
    <t>783627611</t>
  </si>
  <si>
    <t>Krycí nátěr (email) armatur a kovových potrubí potrubí do DN 50 mm dvojnásobný akrylátový</t>
  </si>
  <si>
    <t>-61412317</t>
  </si>
  <si>
    <t>04 - Vzduchotechnika</t>
  </si>
  <si>
    <t>751 - Vzduchotechnika</t>
  </si>
  <si>
    <t>751</t>
  </si>
  <si>
    <t>751111011</t>
  </si>
  <si>
    <t>Montáž ventilátoru axiálního nízkotlakého  nástěnného základního, průměru do 100 mm</t>
  </si>
  <si>
    <t>1055037549</t>
  </si>
  <si>
    <t>42914113</t>
  </si>
  <si>
    <t>ventilátor axiální stěnový skříň z plastu zpětná klapka a zpožděný doběh IP44 17W</t>
  </si>
  <si>
    <t>965429366</t>
  </si>
  <si>
    <t>751111012</t>
  </si>
  <si>
    <t>Montáž ventilátoru axiálního nízkotlakého  nástěnného základního, průměru přes 100 do 200 mm</t>
  </si>
  <si>
    <t>553692513</t>
  </si>
  <si>
    <t>42914118</t>
  </si>
  <si>
    <t>ventilátor axiální stěnový skříň z plastu zpětná klapka a zpožděný doběh IP44 25W</t>
  </si>
  <si>
    <t>-153489182</t>
  </si>
  <si>
    <t>751398011</t>
  </si>
  <si>
    <t>Montáž ostatních zařízení  větrací mřížky na kruhové potrubí, průměru do 100 mm</t>
  </si>
  <si>
    <t>1286017456</t>
  </si>
  <si>
    <t>55341431</t>
  </si>
  <si>
    <t>mřížka větrací nerezová kruhová se síťovinou 100mm</t>
  </si>
  <si>
    <t>1485600003</t>
  </si>
  <si>
    <t>751398012</t>
  </si>
  <si>
    <t>Montáž ostatních zařízení  větrací mřížky na kruhové potrubí, průměru přes 100 do 200 mm</t>
  </si>
  <si>
    <t>245888913</t>
  </si>
  <si>
    <t>55341428</t>
  </si>
  <si>
    <t>mřížka větrací nerezová kruhová se síťovinou 150mm</t>
  </si>
  <si>
    <t>-1803983943</t>
  </si>
  <si>
    <t>751398032</t>
  </si>
  <si>
    <t>Montáž ostatních zařízení  ventilační mřížky do dveří nebo desek, průřezu přes 0,04 do 0,100 m2</t>
  </si>
  <si>
    <t>-1150455817</t>
  </si>
  <si>
    <t>56245607</t>
  </si>
  <si>
    <t>mřížka větrací hranatá plast se síťovinou 150x200mm</t>
  </si>
  <si>
    <t>-1091675173</t>
  </si>
  <si>
    <t>751510041</t>
  </si>
  <si>
    <t>Vzduchotechnické potrubí z pozinkovaného plechu  kruhové, trouba spirálně vinutá bez příruby, průměru do 100 mm</t>
  </si>
  <si>
    <t>-1106171688</t>
  </si>
  <si>
    <t>751510042</t>
  </si>
  <si>
    <t>Vzduchotechnické potrubí z pozinkovaného plechu  kruhové, trouba spirálně vinutá bez příruby, průměru přes 100 do 200 mm</t>
  </si>
  <si>
    <t>169023556</t>
  </si>
  <si>
    <t>751572101</t>
  </si>
  <si>
    <t>Závěs kruhového potrubí pomocí objímky, kotvené do betonu průměru potrubí do 100 mm</t>
  </si>
  <si>
    <t>1693476055</t>
  </si>
  <si>
    <t>751572102</t>
  </si>
  <si>
    <t>Závěs kruhového potrubí pomocí objímky, kotvené do betonu průměru potrubí přes 100 do 200 mm</t>
  </si>
  <si>
    <t>-1273814460</t>
  </si>
  <si>
    <t>998751201</t>
  </si>
  <si>
    <t>Přesun hmot pro vzduchotechniku stanovený procentní sazbou (%) z ceny vodorovná dopravní vzdálenost do 50 m v objektech výšky do 12 m</t>
  </si>
  <si>
    <t>525666708</t>
  </si>
  <si>
    <t>05 - Silnoproud</t>
  </si>
  <si>
    <t>Josef Nezval</t>
  </si>
  <si>
    <t>D1 - Materiál/montáž</t>
  </si>
  <si>
    <t>D2 - Svítidla včetně zdrojů a startérů</t>
  </si>
  <si>
    <t>D3 - HZS</t>
  </si>
  <si>
    <t>D1</t>
  </si>
  <si>
    <t>Materiál/montáž</t>
  </si>
  <si>
    <t>001</t>
  </si>
  <si>
    <t>rozvadeč R3 - doplnění dle výkresu 04</t>
  </si>
  <si>
    <t>002</t>
  </si>
  <si>
    <t>CYKY-J  4x16 (C)</t>
  </si>
  <si>
    <t>003</t>
  </si>
  <si>
    <t>CYKY-J  3x2,5 (C)</t>
  </si>
  <si>
    <t>004</t>
  </si>
  <si>
    <t>CYKY-J  4x1,5 (C)</t>
  </si>
  <si>
    <t>005</t>
  </si>
  <si>
    <t>CYKY-J  3x1,5 (C)</t>
  </si>
  <si>
    <t>006</t>
  </si>
  <si>
    <t>CYKY-J  3x1,5 (A)</t>
  </si>
  <si>
    <t>007</t>
  </si>
  <si>
    <t>CYKY-O  2x1,5 (D)</t>
  </si>
  <si>
    <t>008</t>
  </si>
  <si>
    <t>CYKY-O  2x1,5 (A)</t>
  </si>
  <si>
    <t>009</t>
  </si>
  <si>
    <t>tr ohebná d32 320N PVC</t>
  </si>
  <si>
    <t>010</t>
  </si>
  <si>
    <t>CYA 25 zž</t>
  </si>
  <si>
    <t>011</t>
  </si>
  <si>
    <t>CYA 4 zž</t>
  </si>
  <si>
    <t>012</t>
  </si>
  <si>
    <t>svorka OP</t>
  </si>
  <si>
    <t>013</t>
  </si>
  <si>
    <t>elekroinstalační lišta 18x13</t>
  </si>
  <si>
    <t>014</t>
  </si>
  <si>
    <t>elekroinstalační lišta 30x25</t>
  </si>
  <si>
    <t>D2</t>
  </si>
  <si>
    <t>Svítidla včetně zdrojů a startérů</t>
  </si>
  <si>
    <t>015</t>
  </si>
  <si>
    <t>C - LED SVÍTIDLO 38W, PŘISAZENÉ, IP 40, Ra90, 4000K, PRISMA</t>
  </si>
  <si>
    <t>016</t>
  </si>
  <si>
    <t>D1 - LED SVÍTIDLO 15W, PŘISAZENÉ, IP 44, KULATÉ, PLASTOVÉ</t>
  </si>
  <si>
    <t>017</t>
  </si>
  <si>
    <t>N - NOUZ. SVÍTIDLO LED 1x2W, S PIKTOGRAMEM, JEDNOSTRANNÉ, 3HOD</t>
  </si>
  <si>
    <t>017a</t>
  </si>
  <si>
    <t>N1 - NOUZ. ZÁŘIVKOVÉ SVÍTIDLO LED, 4W, PŘISAZENÉ, CENTRÁLNÍ ZDROJ, IP40, 3 HOD. BATERIE</t>
  </si>
  <si>
    <t>1479208376</t>
  </si>
  <si>
    <t>018</t>
  </si>
  <si>
    <t>1-pól. vyp. (1)  -  strojek, kryt, rámeček - ref BÍLÁ TANGO ABB</t>
  </si>
  <si>
    <t>019</t>
  </si>
  <si>
    <t>Sériov. přep. (5) -  strojek, kryt, rámeček - ref BÍLÁ TANGO ABB</t>
  </si>
  <si>
    <t>020</t>
  </si>
  <si>
    <t>Střídav .přep. (6)  -  strojek, kryt, rámeček - ref BÍLÁ TANGO ABB</t>
  </si>
  <si>
    <t>021</t>
  </si>
  <si>
    <t>Kříž. přep. (7)  -  strojek, kryt, rámeček - ref BÍLÁ TANGO ABB</t>
  </si>
  <si>
    <t>022</t>
  </si>
  <si>
    <t>tlač. ovládač s doutnavkou -  strojek, kryt, rámeček - ref BÍLÁ</t>
  </si>
  <si>
    <t>023</t>
  </si>
  <si>
    <t>zásuvka 16A/230V-  strojek, kryt, rámeček- ref BÍLÁ TANGO ABB</t>
  </si>
  <si>
    <t>024</t>
  </si>
  <si>
    <t>zásuvka 16A/230V s přep. ochranou -  strojek, kryt, rámeček- ref BÍLÁ TANGO ABB</t>
  </si>
  <si>
    <t>025</t>
  </si>
  <si>
    <t>KP68, KU68, nebo do dutých stěn</t>
  </si>
  <si>
    <t>026</t>
  </si>
  <si>
    <t>KR68, nebo do dutých stěn</t>
  </si>
  <si>
    <t>027</t>
  </si>
  <si>
    <t>KR97</t>
  </si>
  <si>
    <t>028</t>
  </si>
  <si>
    <t>krabice K125</t>
  </si>
  <si>
    <t>029</t>
  </si>
  <si>
    <t>krabice IP54 na povrch se svorkovnicí</t>
  </si>
  <si>
    <t>030</t>
  </si>
  <si>
    <t>krabbice KT250, ekvipotencionální svorkovnice EPS - pospojování</t>
  </si>
  <si>
    <t>031</t>
  </si>
  <si>
    <t>ukončení vodičů pospojování</t>
  </si>
  <si>
    <t>032</t>
  </si>
  <si>
    <t>pohybové čidlo IP20, stropní 360°, spínání LED zdojů</t>
  </si>
  <si>
    <t>033</t>
  </si>
  <si>
    <t>napojení ventilátorů  a zařízení VZT</t>
  </si>
  <si>
    <t>034</t>
  </si>
  <si>
    <t>doběhové relé pro ventilátor</t>
  </si>
  <si>
    <t>035</t>
  </si>
  <si>
    <t>protipožární ucpávka</t>
  </si>
  <si>
    <t>036</t>
  </si>
  <si>
    <t>ukončení kabelů do 5 x 16</t>
  </si>
  <si>
    <t>037</t>
  </si>
  <si>
    <t>ukončení kabelů do 3 x 1,5-4</t>
  </si>
  <si>
    <t>038</t>
  </si>
  <si>
    <t>průraz zdivem do 45 cm</t>
  </si>
  <si>
    <t>039</t>
  </si>
  <si>
    <t>průraz zdivem do 30 cm</t>
  </si>
  <si>
    <t>040</t>
  </si>
  <si>
    <t>průraz zdivem do 15 cm</t>
  </si>
  <si>
    <t>041</t>
  </si>
  <si>
    <t>vysekání rýh ve zdi cihelné 3 x 3 cm</t>
  </si>
  <si>
    <t>042</t>
  </si>
  <si>
    <t>vysekání rýh ve zdi cihelné 3 x 7 cm</t>
  </si>
  <si>
    <t>043</t>
  </si>
  <si>
    <t>vysekání, vyvrtání kapes pro krabice</t>
  </si>
  <si>
    <t>044</t>
  </si>
  <si>
    <t>demontáž svítidla do 2x58W, likvidace</t>
  </si>
  <si>
    <t>045</t>
  </si>
  <si>
    <t>demontáž rozvaděč do 100kg, likvidace</t>
  </si>
  <si>
    <t>046</t>
  </si>
  <si>
    <t>nosný, podružný a režijní materiál</t>
  </si>
  <si>
    <t>D3</t>
  </si>
  <si>
    <t>HZS</t>
  </si>
  <si>
    <t>047</t>
  </si>
  <si>
    <t>demontáže</t>
  </si>
  <si>
    <t>512</t>
  </si>
  <si>
    <t>048</t>
  </si>
  <si>
    <t>zabezpečení pracoviště</t>
  </si>
  <si>
    <t>049</t>
  </si>
  <si>
    <t>úprava v rozcvaděči RH, vypínání sítě</t>
  </si>
  <si>
    <t>050</t>
  </si>
  <si>
    <t>úptava stávající kabeláže</t>
  </si>
  <si>
    <t>051</t>
  </si>
  <si>
    <t>spolupráce s revizním technikem</t>
  </si>
  <si>
    <t>052</t>
  </si>
  <si>
    <t>inženýrská činnost</t>
  </si>
  <si>
    <t>053</t>
  </si>
  <si>
    <t>výchozí revize</t>
  </si>
  <si>
    <t>054</t>
  </si>
  <si>
    <t>dokumentace skut. provedení</t>
  </si>
  <si>
    <t>06 - Slaboproud</t>
  </si>
  <si>
    <t>D1 - Příprava kabelových tras, montáž + dodávka</t>
  </si>
  <si>
    <t>D2 - Rozvod univerzální kabeláže - montáž</t>
  </si>
  <si>
    <t>D3 - Rozvod elektrického vrátného - montáž</t>
  </si>
  <si>
    <t>D4 - Rozvod elektrického vrátného - dodávka</t>
  </si>
  <si>
    <t>D5 - Rozvod televizního signálu - montáž</t>
  </si>
  <si>
    <t>D6 - Rozvod televizního signálu - dodávka</t>
  </si>
  <si>
    <t>D7 - Rozvod systém pacient sestra - dodávka+montáž</t>
  </si>
  <si>
    <t>D8 - Evakuační rozhlas - dodávka + montáž</t>
  </si>
  <si>
    <t>D9 - Elektrická požární signalizace  - dodávka + montáž</t>
  </si>
  <si>
    <t>D10 - Hodinové zúčtovací sazby</t>
  </si>
  <si>
    <t>Příprava kabelových tras, montáž + dodávka</t>
  </si>
  <si>
    <t>Průraz zdivem z tvrdě pál.cihl, stř. tvrd.kamene, tl. 15cm</t>
  </si>
  <si>
    <t>Průraz zdivem z tvrdě pál.cihl, stř. tvrd.kamene, tl. 30cm</t>
  </si>
  <si>
    <t>Průraz zdivem z tvrdě pál.cihl, stř. tvrd.kamene, tl. 45cm</t>
  </si>
  <si>
    <t>Průraz stropem, DN 80, jádrové vrtání</t>
  </si>
  <si>
    <t>Krabice KO 68 pod omítku vč. vysekání lůžka (mont. vč. mat.)</t>
  </si>
  <si>
    <t>Krabice KO 97 pod omítku vč. vysekání lůžka (mont. vč. mat.)</t>
  </si>
  <si>
    <t>Krabice KO 125 pod omítku vč. vysekání lůžka (mont. vč. mat.)</t>
  </si>
  <si>
    <t>Krabice KO, KT 250 pod omítku vč. vysekání lůžka (mont. vč. mat.)</t>
  </si>
  <si>
    <t>Vysekání rýh ve zdi cihelné 3 x 3 cm</t>
  </si>
  <si>
    <t>Vysekání rýh ve zdi cihelné 3 x 7 cm</t>
  </si>
  <si>
    <t>Protipož. ucpávka průch. stěnou (mont. vč. mat.)</t>
  </si>
  <si>
    <t>Trubka Monoflex, PVC pod omítkou 16 mm (mont. vč. mat.)</t>
  </si>
  <si>
    <t>Trubka Monoflex, PVC pod omítkou 23 mm (mont. vč. mat.)</t>
  </si>
  <si>
    <t>Trubka Monoflex, PVC pod omítkou 29 mm (mont. vč. mat.)</t>
  </si>
  <si>
    <t>Trubka Monoflex, PVC pod omítkou 32 mm (mont. vč. mat.)</t>
  </si>
  <si>
    <t>Trubka Monoflex, PVC pod omítkou 48 mm (mont. vč. mat.)</t>
  </si>
  <si>
    <t>elekroinstalační lišta 18x13 mm (mont. vč. základ. i instalač. mat.)</t>
  </si>
  <si>
    <t>elekroinstalační lišta 30x25 mm (mont. vč. základ. i instalač. mat.)</t>
  </si>
  <si>
    <t>elekroinstalační lišta 40x40 mm (mont. vč. základ. i instalač. mat.)</t>
  </si>
  <si>
    <t>Rozvod univerzální kabeláže - montáž</t>
  </si>
  <si>
    <t>Ukončení kabelu UTP v zásuvce</t>
  </si>
  <si>
    <t>Ukončení kabelu UTP, STP na patch panelu</t>
  </si>
  <si>
    <t>Zataž kab UTP, FTP do lišt, trubek</t>
  </si>
  <si>
    <t>Měření 1 kabelu, vyhot. protokolu</t>
  </si>
  <si>
    <t>Mont. a sestavení zásuvky pro 2 moduly RJ45</t>
  </si>
  <si>
    <t>Závěrečné práce ve skříni RACK</t>
  </si>
  <si>
    <t>Uvedení do provozu</t>
  </si>
  <si>
    <t>kmpl</t>
  </si>
  <si>
    <t>Instalační kabel Cat.6 UTP</t>
  </si>
  <si>
    <t>zasuvka 2xRJ45 Cat6 - komplet  (kryt+rámeček)</t>
  </si>
  <si>
    <t>Patch panel 24xRJ45/ 6 1U, šedý</t>
  </si>
  <si>
    <t>19" vyvazovací panel 1U, 5 x plastová úchytka</t>
  </si>
  <si>
    <t>propojovací kabely RJ45/RJ45 cat.5e - 1,5m</t>
  </si>
  <si>
    <t>Rozvod elektrického vrátného - montáž</t>
  </si>
  <si>
    <t>Zataž kab. Cat.6 UTP  do lišt, trubek</t>
  </si>
  <si>
    <t>Mont. tlačítkového tabla</t>
  </si>
  <si>
    <t>Mont. elektrického zámku</t>
  </si>
  <si>
    <t>Mont. video telefonu</t>
  </si>
  <si>
    <t>Mont. zdroje pro vrátného do rozáděče</t>
  </si>
  <si>
    <t>D4</t>
  </si>
  <si>
    <t>Rozvod elektrického vrátného - dodávka</t>
  </si>
  <si>
    <t>CDV-43M - Barevný handsfree videotelefon se 4,3" LCD a ovládáním dotykovými tlačítky</t>
  </si>
  <si>
    <t>DRC-3UC/ RFID, Commax barevná dveřní kamerová jednotka se 3 tlačítky a integrovanou čtečkou</t>
  </si>
  <si>
    <t>DR-30-12, napájecí zdroj pro Commax na DIN, 230 V AC / 12 V DC / 2 A / 24 W</t>
  </si>
  <si>
    <t>Elektrický dveřní zámek 12V/300mA SS, nízkoodběrový</t>
  </si>
  <si>
    <t>D5</t>
  </si>
  <si>
    <t>Rozvod televizního signálu - montáž</t>
  </si>
  <si>
    <t>Montáž účast. zásuvky</t>
  </si>
  <si>
    <t>Montáž koaxiálního kabelu do trubky, lišty</t>
  </si>
  <si>
    <t>Ukončení kabelů koax. do průměru 10 mm včetně F konektoru</t>
  </si>
  <si>
    <t>Měření na účastnické zásuvkce</t>
  </si>
  <si>
    <t>D6</t>
  </si>
  <si>
    <t>Rozvod televizního signálu - dodávka</t>
  </si>
  <si>
    <t>rozbočovač 8 výst. 3,6 dB, DC pass</t>
  </si>
  <si>
    <t>linkový zesilovač 5-65 MHz  pro zesílení multiplexu pozemních analogových a digitálních TV/FM kanálů, zdroj</t>
  </si>
  <si>
    <t>Koaxiální kabel  H125</t>
  </si>
  <si>
    <t>zásuvka 4-2400MHz, komplte včetně rámečku</t>
  </si>
  <si>
    <t>D7</t>
  </si>
  <si>
    <t>Rozvod systém pacient sestra - dodávka+montáž</t>
  </si>
  <si>
    <t>Kontrola a otestování rozvodného vedení</t>
  </si>
  <si>
    <t>Terminál personálu IP</t>
  </si>
  <si>
    <t>Zásuvka ethernet IP</t>
  </si>
  <si>
    <t>Systémový server VoIP</t>
  </si>
  <si>
    <t>055</t>
  </si>
  <si>
    <t>SW historie volání</t>
  </si>
  <si>
    <t>056</t>
  </si>
  <si>
    <t>SW aktivace sdruženého provozu</t>
  </si>
  <si>
    <t>057</t>
  </si>
  <si>
    <t>Volací šňůra IP</t>
  </si>
  <si>
    <t>058</t>
  </si>
  <si>
    <t>Zásuvka VS s tlačítkem IP</t>
  </si>
  <si>
    <t>059</t>
  </si>
  <si>
    <t>Závěs volací šňůry pro ZLJ</t>
  </si>
  <si>
    <t>060</t>
  </si>
  <si>
    <t>Komunikační jednotka IP</t>
  </si>
  <si>
    <t>061</t>
  </si>
  <si>
    <t>Signalizační jednotka IP</t>
  </si>
  <si>
    <t>062</t>
  </si>
  <si>
    <t>Táhlo nouzového volání IP</t>
  </si>
  <si>
    <t>063</t>
  </si>
  <si>
    <t>Táhlo nouzového volání s tlačítkem IP</t>
  </si>
  <si>
    <t>126</t>
  </si>
  <si>
    <t>064</t>
  </si>
  <si>
    <t>Svítidlo IP</t>
  </si>
  <si>
    <t>128</t>
  </si>
  <si>
    <t>065</t>
  </si>
  <si>
    <t>Switch modul ZPT IP</t>
  </si>
  <si>
    <t>130</t>
  </si>
  <si>
    <t>066</t>
  </si>
  <si>
    <t>Napáječ 250 W IP</t>
  </si>
  <si>
    <t>132</t>
  </si>
  <si>
    <t>067</t>
  </si>
  <si>
    <t>Datový rozvaděč 19"</t>
  </si>
  <si>
    <t>134</t>
  </si>
  <si>
    <t>068</t>
  </si>
  <si>
    <t>Naprogramování a konfigurace systému</t>
  </si>
  <si>
    <t>136</t>
  </si>
  <si>
    <t>069</t>
  </si>
  <si>
    <t>Kontrola provozu a zaškolení</t>
  </si>
  <si>
    <t>138</t>
  </si>
  <si>
    <t>070</t>
  </si>
  <si>
    <t>Trubka HFX prům. 25 mm</t>
  </si>
  <si>
    <t>140</t>
  </si>
  <si>
    <t>071</t>
  </si>
  <si>
    <t>Odbočná krabice KT250 p.o.+rez</t>
  </si>
  <si>
    <t>142</t>
  </si>
  <si>
    <t>072</t>
  </si>
  <si>
    <t>Kabel UTP 5E (SXKD-5E-UTP-LSOH)</t>
  </si>
  <si>
    <t>144</t>
  </si>
  <si>
    <t>073</t>
  </si>
  <si>
    <t>Kabel FTP 5E (SXKD-5E-FTP-LSOH)</t>
  </si>
  <si>
    <t>146</t>
  </si>
  <si>
    <t>074</t>
  </si>
  <si>
    <t>Kabel CHKE-R 2 x 1,5</t>
  </si>
  <si>
    <t>148</t>
  </si>
  <si>
    <t>075</t>
  </si>
  <si>
    <t>Instalační rámeček malý (SIJ)</t>
  </si>
  <si>
    <t>150</t>
  </si>
  <si>
    <t>077</t>
  </si>
  <si>
    <t>Instalační rámeček velký (KJ,KJD,VKJ)</t>
  </si>
  <si>
    <t>154</t>
  </si>
  <si>
    <t>078</t>
  </si>
  <si>
    <t>Režijní materiál</t>
  </si>
  <si>
    <t>156</t>
  </si>
  <si>
    <t>D8</t>
  </si>
  <si>
    <t>Evakuační rozhlas - dodávka + montáž</t>
  </si>
  <si>
    <t>079</t>
  </si>
  <si>
    <t>nástěnný reproduktor, 100V, EVAC, 6-3-1,5W</t>
  </si>
  <si>
    <t>158</t>
  </si>
  <si>
    <t>080</t>
  </si>
  <si>
    <t>CHKE-V750V 2 x 2.5, montáž na PO příchytky</t>
  </si>
  <si>
    <t>160</t>
  </si>
  <si>
    <t>081</t>
  </si>
  <si>
    <t>Krabice IP 54 se svorkovnicí, pož. odolnost 30min</t>
  </si>
  <si>
    <t>162</t>
  </si>
  <si>
    <t>082</t>
  </si>
  <si>
    <t>parametrizace systému, funkční zkouška</t>
  </si>
  <si>
    <t>164</t>
  </si>
  <si>
    <t>D9</t>
  </si>
  <si>
    <t>Elektrická požární signalizace  - dodávka + montáž</t>
  </si>
  <si>
    <t>083</t>
  </si>
  <si>
    <t>Úprvy grafické nástavba SW INTEGRA - Datys, zpracování kompletní vizualizace EPS v nemocnici - cca 12 nových datových bodů</t>
  </si>
  <si>
    <t>166</t>
  </si>
  <si>
    <t>084</t>
  </si>
  <si>
    <t>parametrizace systému EPS, funkční zkouška</t>
  </si>
  <si>
    <t>168</t>
  </si>
  <si>
    <t>085</t>
  </si>
  <si>
    <t>MHA 142 Hlásič tlačítkový adresovatelný</t>
  </si>
  <si>
    <t>170</t>
  </si>
  <si>
    <t>086</t>
  </si>
  <si>
    <t>MHG 262 Hlásič kouře optický interaktivní adresný</t>
  </si>
  <si>
    <t>172</t>
  </si>
  <si>
    <t>087</t>
  </si>
  <si>
    <t>MHA 142 - Zásuvka pro adresovatelné a interaktivní hlásiče</t>
  </si>
  <si>
    <t>174</t>
  </si>
  <si>
    <t>088</t>
  </si>
  <si>
    <t>popisný štítek</t>
  </si>
  <si>
    <t>176</t>
  </si>
  <si>
    <t>089</t>
  </si>
  <si>
    <t>Kabel PRAFlaCom 1x2x0,8</t>
  </si>
  <si>
    <t>178</t>
  </si>
  <si>
    <t>090</t>
  </si>
  <si>
    <t>tubka pvc d 16</t>
  </si>
  <si>
    <t>180</t>
  </si>
  <si>
    <t>D10</t>
  </si>
  <si>
    <t>Hodinové zúčtovací sazby</t>
  </si>
  <si>
    <t>091</t>
  </si>
  <si>
    <t>Pomocné montážní práce, úprava a demontáž stávající instalace</t>
  </si>
  <si>
    <t>182</t>
  </si>
  <si>
    <t>092</t>
  </si>
  <si>
    <t>Revize</t>
  </si>
  <si>
    <t>184</t>
  </si>
  <si>
    <t>093</t>
  </si>
  <si>
    <t>Zakreslení skutečného provedení stavby</t>
  </si>
  <si>
    <t>186</t>
  </si>
  <si>
    <t>094</t>
  </si>
  <si>
    <t>demontáž a zpětná montáž kazetového podhledu</t>
  </si>
  <si>
    <t>188</t>
  </si>
  <si>
    <t>095</t>
  </si>
  <si>
    <t>napojení na stávající rozvody slp</t>
  </si>
  <si>
    <t>190</t>
  </si>
  <si>
    <t>096</t>
  </si>
  <si>
    <t>zednické práce</t>
  </si>
  <si>
    <t>192</t>
  </si>
  <si>
    <t>07 - Medicinální plyny</t>
  </si>
  <si>
    <t>Zdeněk Kvapil</t>
  </si>
  <si>
    <t>D1 - Druh plynu:  kyslík</t>
  </si>
  <si>
    <t>D2 - Ostatní</t>
  </si>
  <si>
    <t>Druh plynu:  kyslík</t>
  </si>
  <si>
    <t>Montáž měděná trubka 8x1</t>
  </si>
  <si>
    <t>Poznámka k položce:_x000D_
ČSN EN 13348 včetně tvarovek</t>
  </si>
  <si>
    <t>Ochranný plyn pro pájení Cu trubek</t>
  </si>
  <si>
    <t>m tr.</t>
  </si>
  <si>
    <t>Poznámka k položce:_x000D_
dle ČSN EN 7396-1</t>
  </si>
  <si>
    <t>Značení a barevné označení potrubí</t>
  </si>
  <si>
    <t>Propláchnutí rozvodu dusíkem do DN 40</t>
  </si>
  <si>
    <t>Úseková tlaková zkouška</t>
  </si>
  <si>
    <t>Závěrečná tlaková zkouška</t>
  </si>
  <si>
    <t>Ostatní</t>
  </si>
  <si>
    <t>Protipožární ucpávka</t>
  </si>
  <si>
    <t>Poznámka k položce:_x000D_
certifikovaná ucpávka dle předpisů PO</t>
  </si>
  <si>
    <t>Zkoušky a revize dle ČSN EN 7396-1</t>
  </si>
  <si>
    <t>Dokumentace skutečného stavu</t>
  </si>
  <si>
    <t>Zahájení a vedení stavby</t>
  </si>
  <si>
    <t>Ukončení a předání stavby</t>
  </si>
  <si>
    <t>Přesun materiálu, vnitrostaveništní přeprava</t>
  </si>
  <si>
    <t>Instalační lišta pro vedení potrubí po omítce</t>
  </si>
  <si>
    <t>Stavební přípomoce vč. začištění po montáži kyslíku</t>
  </si>
  <si>
    <t>Poznámka k položce:_x000D_
Průrazy pro potrubí do stropů a podlah - 2 ks_x000D_
Průrazy pro potrubí do zděných příček - 4 ks_x000D_
Vysekání otvorů pro lékařské panely - 9 ks_x000D_
Vysekání drážek pro potrubí do pr. 18mm - 150 m_x000D_
Oprava omítek po drážkách - 62 m</t>
  </si>
  <si>
    <t>SDK kryt rozvodu v pokojích a na chodbách</t>
  </si>
  <si>
    <t>Poznámka k položce:_x000D_
opláštění rozvinutá šířka 20+20 cm_x000D_
Větrací mřížky - 4 ks</t>
  </si>
  <si>
    <t>Přípomocné práce - elektroinstalace silnoproud</t>
  </si>
  <si>
    <t>Přípomocné práce - elektroinstalace slaboproud</t>
  </si>
  <si>
    <t>MALBA</t>
  </si>
  <si>
    <t>Plocha malby</t>
  </si>
  <si>
    <t>2291,16</t>
  </si>
  <si>
    <t>08 - Výmalba objektu</t>
  </si>
  <si>
    <t>HZS - Hodinové zúčtovací sazby</t>
  </si>
  <si>
    <t>1080977737</t>
  </si>
  <si>
    <t>MALBA*0,02</t>
  </si>
  <si>
    <t>297987711</t>
  </si>
  <si>
    <t>784121001</t>
  </si>
  <si>
    <t>Oškrabání malby v místnostech výšky do 3,80 m</t>
  </si>
  <si>
    <t>-1754328391</t>
  </si>
  <si>
    <t>vše měřeno elektronicky, protokol přiložen</t>
  </si>
  <si>
    <t>stěny - obvod x výška</t>
  </si>
  <si>
    <t>543,44*3,50</t>
  </si>
  <si>
    <t>odpočet oken nad 4m2</t>
  </si>
  <si>
    <t>-3,15*1,80*9</t>
  </si>
  <si>
    <t>stropy</t>
  </si>
  <si>
    <t>440,15</t>
  </si>
  <si>
    <t>784121011</t>
  </si>
  <si>
    <t>Rozmývání podkladu po oškrabání malby v místnostech výšky do 3,80 m</t>
  </si>
  <si>
    <t>1812357381</t>
  </si>
  <si>
    <t>784191003</t>
  </si>
  <si>
    <t>Čištění vnitřních ploch hrubý úklid po provedení malířských prací omytím oken dvojitých nebo zdvojených</t>
  </si>
  <si>
    <t>998215638</t>
  </si>
  <si>
    <t>3,15*1,80*9</t>
  </si>
  <si>
    <t>1,30*1,80*3</t>
  </si>
  <si>
    <t>1,35*1,80*13</t>
  </si>
  <si>
    <t>784191007</t>
  </si>
  <si>
    <t>Čištění vnitřních ploch hrubý úklid po provedení malířských prací omytím podlah</t>
  </si>
  <si>
    <t>470754976</t>
  </si>
  <si>
    <t>784211101</t>
  </si>
  <si>
    <t>Malby z malířských směsí otěruvzdorných za mokra dvojnásobné, bílé za mokra otěruvzdorné výborně v místnostech výšky do 3,80 m</t>
  </si>
  <si>
    <t>-1722036058</t>
  </si>
  <si>
    <t>HZS1292</t>
  </si>
  <si>
    <t>Hodinové zúčtovací sazby profesí HSV  zemní a pomocné práce stavební dělník</t>
  </si>
  <si>
    <t>633904748</t>
  </si>
  <si>
    <t>99 - Vedlejší náklady</t>
  </si>
  <si>
    <t>VRN - Vedlejší rozpočtové náklady</t>
  </si>
  <si>
    <t>VRN</t>
  </si>
  <si>
    <t>Vedlejší rozpočtové náklady</t>
  </si>
  <si>
    <t>010001000</t>
  </si>
  <si>
    <t>Průzkumné, geodetické a projektové práce</t>
  </si>
  <si>
    <t>1024</t>
  </si>
  <si>
    <t>-1188187496</t>
  </si>
  <si>
    <t>030001000</t>
  </si>
  <si>
    <t>Zařízení staveniště</t>
  </si>
  <si>
    <t>1632666358</t>
  </si>
  <si>
    <t>070001000</t>
  </si>
  <si>
    <t>Provozní vlivy</t>
  </si>
  <si>
    <t>1275986853</t>
  </si>
  <si>
    <t>SEZNAM FIGUR</t>
  </si>
  <si>
    <t>Výměra</t>
  </si>
  <si>
    <t xml:space="preserve"> 08</t>
  </si>
  <si>
    <t>Použití figury:</t>
  </si>
  <si>
    <t>Oškrabání malby v mísnostech výšky do 3,80 m</t>
  </si>
  <si>
    <t>Sádrová nebo vápenosádrová omítka hladká jednovrstvá vnitřních stěn nanášená ručně</t>
  </si>
  <si>
    <t>Čištění vnitřních ploch podlah po provedení malířských prací</t>
  </si>
  <si>
    <t>Dvojnásobné bílé malby ze směsí za mokra výborně otěruvzdorných v místnostech výšky do 3,80 m</t>
  </si>
  <si>
    <t xml:space="preserve"> 99</t>
  </si>
  <si>
    <t>F0001</t>
  </si>
  <si>
    <t>DEK Obvodová stěna SN.4152A</t>
  </si>
  <si>
    <t>300</t>
  </si>
  <si>
    <t>F0002</t>
  </si>
  <si>
    <t>DEK Základ ZS.3001A</t>
  </si>
  <si>
    <t>F0003</t>
  </si>
  <si>
    <t>POROTHERM strop</t>
  </si>
  <si>
    <t>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</si>
</sst>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1"/>
      <c r="AQ5" s="21"/>
      <c r="AR5" s="19"/>
      <c r="BE5" s="300" t="s">
        <v>15</v>
      </c>
      <c r="BS5" s="16" t="s">
        <v>16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305" t="s">
        <v>18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1"/>
      <c r="AQ6" s="21"/>
      <c r="AR6" s="19"/>
      <c r="BE6" s="301"/>
      <c r="BS6" s="16" t="s">
        <v>16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301"/>
      <c r="BS7" s="16" t="s">
        <v>16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1"/>
      <c r="BS8" s="16" t="s">
        <v>16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1"/>
      <c r="BS9" s="16" t="s">
        <v>16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1"/>
      <c r="BS10" s="16" t="s">
        <v>16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1"/>
      <c r="BS11" s="16" t="s">
        <v>16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1"/>
      <c r="BS12" s="16" t="s">
        <v>16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1"/>
      <c r="BS13" s="16" t="s">
        <v>16</v>
      </c>
    </row>
    <row r="14" spans="1:74" ht="12.75">
      <c r="B14" s="20"/>
      <c r="C14" s="21"/>
      <c r="D14" s="21"/>
      <c r="E14" s="306" t="s">
        <v>30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1"/>
      <c r="BS14" s="16" t="s">
        <v>16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1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1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1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1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1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1"/>
    </row>
    <row r="23" spans="1:71" s="1" customFormat="1" ht="16.5" customHeight="1">
      <c r="B23" s="20"/>
      <c r="C23" s="21"/>
      <c r="D23" s="21"/>
      <c r="E23" s="308" t="s">
        <v>1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1"/>
      <c r="AP23" s="21"/>
      <c r="AQ23" s="21"/>
      <c r="AR23" s="19"/>
      <c r="BE23" s="30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1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9">
        <f>ROUND(AG94,2)</f>
        <v>0</v>
      </c>
      <c r="AL26" s="310"/>
      <c r="AM26" s="310"/>
      <c r="AN26" s="310"/>
      <c r="AO26" s="310"/>
      <c r="AP26" s="35"/>
      <c r="AQ26" s="35"/>
      <c r="AR26" s="38"/>
      <c r="BE26" s="30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1" t="s">
        <v>38</v>
      </c>
      <c r="M28" s="311"/>
      <c r="N28" s="311"/>
      <c r="O28" s="311"/>
      <c r="P28" s="311"/>
      <c r="Q28" s="35"/>
      <c r="R28" s="35"/>
      <c r="S28" s="35"/>
      <c r="T28" s="35"/>
      <c r="U28" s="35"/>
      <c r="V28" s="35"/>
      <c r="W28" s="311" t="s">
        <v>39</v>
      </c>
      <c r="X28" s="311"/>
      <c r="Y28" s="311"/>
      <c r="Z28" s="311"/>
      <c r="AA28" s="311"/>
      <c r="AB28" s="311"/>
      <c r="AC28" s="311"/>
      <c r="AD28" s="311"/>
      <c r="AE28" s="311"/>
      <c r="AF28" s="35"/>
      <c r="AG28" s="35"/>
      <c r="AH28" s="35"/>
      <c r="AI28" s="35"/>
      <c r="AJ28" s="35"/>
      <c r="AK28" s="311" t="s">
        <v>40</v>
      </c>
      <c r="AL28" s="311"/>
      <c r="AM28" s="311"/>
      <c r="AN28" s="311"/>
      <c r="AO28" s="311"/>
      <c r="AP28" s="35"/>
      <c r="AQ28" s="35"/>
      <c r="AR28" s="38"/>
      <c r="BE28" s="301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4">
        <v>0.21</v>
      </c>
      <c r="M29" s="313"/>
      <c r="N29" s="313"/>
      <c r="O29" s="313"/>
      <c r="P29" s="313"/>
      <c r="Q29" s="40"/>
      <c r="R29" s="40"/>
      <c r="S29" s="40"/>
      <c r="T29" s="40"/>
      <c r="U29" s="40"/>
      <c r="V29" s="40"/>
      <c r="W29" s="312">
        <f>ROUND(AZ94,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40"/>
      <c r="AG29" s="40"/>
      <c r="AH29" s="40"/>
      <c r="AI29" s="40"/>
      <c r="AJ29" s="40"/>
      <c r="AK29" s="312">
        <f>ROUND(AV94, 2)</f>
        <v>0</v>
      </c>
      <c r="AL29" s="313"/>
      <c r="AM29" s="313"/>
      <c r="AN29" s="313"/>
      <c r="AO29" s="313"/>
      <c r="AP29" s="40"/>
      <c r="AQ29" s="40"/>
      <c r="AR29" s="41"/>
      <c r="BE29" s="302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4">
        <v>0.15</v>
      </c>
      <c r="M30" s="313"/>
      <c r="N30" s="313"/>
      <c r="O30" s="313"/>
      <c r="P30" s="313"/>
      <c r="Q30" s="40"/>
      <c r="R30" s="40"/>
      <c r="S30" s="40"/>
      <c r="T30" s="40"/>
      <c r="U30" s="40"/>
      <c r="V30" s="40"/>
      <c r="W30" s="312">
        <f>ROUND(BA94,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40"/>
      <c r="AG30" s="40"/>
      <c r="AH30" s="40"/>
      <c r="AI30" s="40"/>
      <c r="AJ30" s="40"/>
      <c r="AK30" s="312">
        <f>ROUND(AW94, 2)</f>
        <v>0</v>
      </c>
      <c r="AL30" s="313"/>
      <c r="AM30" s="313"/>
      <c r="AN30" s="313"/>
      <c r="AO30" s="313"/>
      <c r="AP30" s="40"/>
      <c r="AQ30" s="40"/>
      <c r="AR30" s="41"/>
      <c r="BE30" s="302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4">
        <v>0.21</v>
      </c>
      <c r="M31" s="313"/>
      <c r="N31" s="313"/>
      <c r="O31" s="313"/>
      <c r="P31" s="313"/>
      <c r="Q31" s="40"/>
      <c r="R31" s="40"/>
      <c r="S31" s="40"/>
      <c r="T31" s="40"/>
      <c r="U31" s="40"/>
      <c r="V31" s="40"/>
      <c r="W31" s="312">
        <f>ROUND(BB94,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40"/>
      <c r="AG31" s="40"/>
      <c r="AH31" s="40"/>
      <c r="AI31" s="40"/>
      <c r="AJ31" s="40"/>
      <c r="AK31" s="312">
        <v>0</v>
      </c>
      <c r="AL31" s="313"/>
      <c r="AM31" s="313"/>
      <c r="AN31" s="313"/>
      <c r="AO31" s="313"/>
      <c r="AP31" s="40"/>
      <c r="AQ31" s="40"/>
      <c r="AR31" s="41"/>
      <c r="BE31" s="302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4">
        <v>0.15</v>
      </c>
      <c r="M32" s="313"/>
      <c r="N32" s="313"/>
      <c r="O32" s="313"/>
      <c r="P32" s="313"/>
      <c r="Q32" s="40"/>
      <c r="R32" s="40"/>
      <c r="S32" s="40"/>
      <c r="T32" s="40"/>
      <c r="U32" s="40"/>
      <c r="V32" s="40"/>
      <c r="W32" s="312">
        <f>ROUND(BC94,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40"/>
      <c r="AG32" s="40"/>
      <c r="AH32" s="40"/>
      <c r="AI32" s="40"/>
      <c r="AJ32" s="40"/>
      <c r="AK32" s="312">
        <v>0</v>
      </c>
      <c r="AL32" s="313"/>
      <c r="AM32" s="313"/>
      <c r="AN32" s="313"/>
      <c r="AO32" s="313"/>
      <c r="AP32" s="40"/>
      <c r="AQ32" s="40"/>
      <c r="AR32" s="41"/>
      <c r="BE32" s="302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4">
        <v>0</v>
      </c>
      <c r="M33" s="313"/>
      <c r="N33" s="313"/>
      <c r="O33" s="313"/>
      <c r="P33" s="313"/>
      <c r="Q33" s="40"/>
      <c r="R33" s="40"/>
      <c r="S33" s="40"/>
      <c r="T33" s="40"/>
      <c r="U33" s="40"/>
      <c r="V33" s="40"/>
      <c r="W33" s="312">
        <f>ROUND(BD94,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40"/>
      <c r="AG33" s="40"/>
      <c r="AH33" s="40"/>
      <c r="AI33" s="40"/>
      <c r="AJ33" s="40"/>
      <c r="AK33" s="312">
        <v>0</v>
      </c>
      <c r="AL33" s="313"/>
      <c r="AM33" s="313"/>
      <c r="AN33" s="313"/>
      <c r="AO33" s="313"/>
      <c r="AP33" s="40"/>
      <c r="AQ33" s="40"/>
      <c r="AR33" s="41"/>
      <c r="BE33" s="30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01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8" t="s">
        <v>49</v>
      </c>
      <c r="Y35" s="316"/>
      <c r="Z35" s="316"/>
      <c r="AA35" s="316"/>
      <c r="AB35" s="316"/>
      <c r="AC35" s="44"/>
      <c r="AD35" s="44"/>
      <c r="AE35" s="44"/>
      <c r="AF35" s="44"/>
      <c r="AG35" s="44"/>
      <c r="AH35" s="44"/>
      <c r="AI35" s="44"/>
      <c r="AJ35" s="44"/>
      <c r="AK35" s="315">
        <f>SUM(AK26:AK33)</f>
        <v>0</v>
      </c>
      <c r="AL35" s="316"/>
      <c r="AM35" s="316"/>
      <c r="AN35" s="316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2019-SR-05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79" t="str">
        <f>K6</f>
        <v>Stavební úpravy rehabilitace II nemocnice Třinec p.o.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280"/>
      <c r="AL85" s="280"/>
      <c r="AM85" s="280"/>
      <c r="AN85" s="280"/>
      <c r="AO85" s="28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81" t="str">
        <f>IF(AN8= "","",AN8)</f>
        <v>28. 5. 2020</v>
      </c>
      <c r="AN87" s="28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Nemocnice Třinec, příspěvková organizace, Kaštanov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82" t="str">
        <f>IF(E17="","",E17)</f>
        <v>Stavební a rozvojová s.r.o.</v>
      </c>
      <c r="AN89" s="283"/>
      <c r="AO89" s="283"/>
      <c r="AP89" s="283"/>
      <c r="AQ89" s="35"/>
      <c r="AR89" s="38"/>
      <c r="AS89" s="284" t="s">
        <v>57</v>
      </c>
      <c r="AT89" s="28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82" t="str">
        <f>IF(E20="","",E20)</f>
        <v>kolektiv autorů</v>
      </c>
      <c r="AN90" s="283"/>
      <c r="AO90" s="283"/>
      <c r="AP90" s="283"/>
      <c r="AQ90" s="35"/>
      <c r="AR90" s="38"/>
      <c r="AS90" s="286"/>
      <c r="AT90" s="28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8"/>
      <c r="AT91" s="28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90" t="s">
        <v>58</v>
      </c>
      <c r="D92" s="291"/>
      <c r="E92" s="291"/>
      <c r="F92" s="291"/>
      <c r="G92" s="291"/>
      <c r="H92" s="72"/>
      <c r="I92" s="293" t="s">
        <v>59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2" t="s">
        <v>60</v>
      </c>
      <c r="AH92" s="291"/>
      <c r="AI92" s="291"/>
      <c r="AJ92" s="291"/>
      <c r="AK92" s="291"/>
      <c r="AL92" s="291"/>
      <c r="AM92" s="291"/>
      <c r="AN92" s="293" t="s">
        <v>61</v>
      </c>
      <c r="AO92" s="291"/>
      <c r="AP92" s="294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8">
        <f>ROUND(SUM(AG95:AG103),2)</f>
        <v>0</v>
      </c>
      <c r="AH94" s="298"/>
      <c r="AI94" s="298"/>
      <c r="AJ94" s="298"/>
      <c r="AK94" s="298"/>
      <c r="AL94" s="298"/>
      <c r="AM94" s="298"/>
      <c r="AN94" s="299">
        <f t="shared" ref="AN94:AN103" si="0">SUM(AG94,AT94)</f>
        <v>0</v>
      </c>
      <c r="AO94" s="299"/>
      <c r="AP94" s="299"/>
      <c r="AQ94" s="84" t="s">
        <v>1</v>
      </c>
      <c r="AR94" s="85"/>
      <c r="AS94" s="86">
        <f>ROUND(SUM(AS95:AS103),2)</f>
        <v>0</v>
      </c>
      <c r="AT94" s="87">
        <f t="shared" ref="AT94:AT103" si="1">ROUND(SUM(AV94:AW94),2)</f>
        <v>0</v>
      </c>
      <c r="AU94" s="88">
        <f>ROUND(SUM(AU95:AU103),5)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ROUND(SUM(AZ95:AZ103),2)</f>
        <v>0</v>
      </c>
      <c r="BA94" s="87">
        <f>ROUND(SUM(BA95:BA103),2)</f>
        <v>0</v>
      </c>
      <c r="BB94" s="87">
        <f>ROUND(SUM(BB95:BB103),2)</f>
        <v>0</v>
      </c>
      <c r="BC94" s="87">
        <f>ROUND(SUM(BC95:BC103),2)</f>
        <v>0</v>
      </c>
      <c r="BD94" s="89">
        <f>ROUND(SUM(BD95:BD103),2)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16.5" customHeight="1">
      <c r="A95" s="92" t="s">
        <v>81</v>
      </c>
      <c r="B95" s="93"/>
      <c r="C95" s="94"/>
      <c r="D95" s="295" t="s">
        <v>82</v>
      </c>
      <c r="E95" s="295"/>
      <c r="F95" s="295"/>
      <c r="G95" s="295"/>
      <c r="H95" s="295"/>
      <c r="I95" s="95"/>
      <c r="J95" s="295" t="s">
        <v>83</v>
      </c>
      <c r="K95" s="295"/>
      <c r="L95" s="295"/>
      <c r="M95" s="295"/>
      <c r="N95" s="295"/>
      <c r="O95" s="295"/>
      <c r="P95" s="295"/>
      <c r="Q95" s="295"/>
      <c r="R95" s="295"/>
      <c r="S95" s="295"/>
      <c r="T95" s="295"/>
      <c r="U95" s="295"/>
      <c r="V95" s="295"/>
      <c r="W95" s="295"/>
      <c r="X95" s="295"/>
      <c r="Y95" s="295"/>
      <c r="Z95" s="295"/>
      <c r="AA95" s="295"/>
      <c r="AB95" s="295"/>
      <c r="AC95" s="295"/>
      <c r="AD95" s="295"/>
      <c r="AE95" s="295"/>
      <c r="AF95" s="295"/>
      <c r="AG95" s="296">
        <f>'01 - Stavební část'!J30</f>
        <v>0</v>
      </c>
      <c r="AH95" s="297"/>
      <c r="AI95" s="297"/>
      <c r="AJ95" s="297"/>
      <c r="AK95" s="297"/>
      <c r="AL95" s="297"/>
      <c r="AM95" s="297"/>
      <c r="AN95" s="296">
        <f t="shared" si="0"/>
        <v>0</v>
      </c>
      <c r="AO95" s="297"/>
      <c r="AP95" s="297"/>
      <c r="AQ95" s="96" t="s">
        <v>84</v>
      </c>
      <c r="AR95" s="97"/>
      <c r="AS95" s="98">
        <v>0</v>
      </c>
      <c r="AT95" s="99">
        <f t="shared" si="1"/>
        <v>0</v>
      </c>
      <c r="AU95" s="100">
        <f>'01 - Stavební část'!P133</f>
        <v>0</v>
      </c>
      <c r="AV95" s="99">
        <f>'01 - Stavební část'!J33</f>
        <v>0</v>
      </c>
      <c r="AW95" s="99">
        <f>'01 - Stavební část'!J34</f>
        <v>0</v>
      </c>
      <c r="AX95" s="99">
        <f>'01 - Stavební část'!J35</f>
        <v>0</v>
      </c>
      <c r="AY95" s="99">
        <f>'01 - Stavební část'!J36</f>
        <v>0</v>
      </c>
      <c r="AZ95" s="99">
        <f>'01 - Stavební část'!F33</f>
        <v>0</v>
      </c>
      <c r="BA95" s="99">
        <f>'01 - Stavební část'!F34</f>
        <v>0</v>
      </c>
      <c r="BB95" s="99">
        <f>'01 - Stavební část'!F35</f>
        <v>0</v>
      </c>
      <c r="BC95" s="99">
        <f>'01 - Stavební část'!F36</f>
        <v>0</v>
      </c>
      <c r="BD95" s="101">
        <f>'01 - Stavební část'!F37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16.5" customHeight="1">
      <c r="A96" s="92" t="s">
        <v>81</v>
      </c>
      <c r="B96" s="93"/>
      <c r="C96" s="94"/>
      <c r="D96" s="295" t="s">
        <v>88</v>
      </c>
      <c r="E96" s="295"/>
      <c r="F96" s="295"/>
      <c r="G96" s="295"/>
      <c r="H96" s="295"/>
      <c r="I96" s="95"/>
      <c r="J96" s="295" t="s">
        <v>89</v>
      </c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6">
        <f>'02 - Zdravotechnika'!J30</f>
        <v>0</v>
      </c>
      <c r="AH96" s="297"/>
      <c r="AI96" s="297"/>
      <c r="AJ96" s="297"/>
      <c r="AK96" s="297"/>
      <c r="AL96" s="297"/>
      <c r="AM96" s="297"/>
      <c r="AN96" s="296">
        <f t="shared" si="0"/>
        <v>0</v>
      </c>
      <c r="AO96" s="297"/>
      <c r="AP96" s="297"/>
      <c r="AQ96" s="96" t="s">
        <v>84</v>
      </c>
      <c r="AR96" s="97"/>
      <c r="AS96" s="98">
        <v>0</v>
      </c>
      <c r="AT96" s="99">
        <f t="shared" si="1"/>
        <v>0</v>
      </c>
      <c r="AU96" s="100">
        <f>'02 - Zdravotechnika'!P121</f>
        <v>0</v>
      </c>
      <c r="AV96" s="99">
        <f>'02 - Zdravotechnika'!J33</f>
        <v>0</v>
      </c>
      <c r="AW96" s="99">
        <f>'02 - Zdravotechnika'!J34</f>
        <v>0</v>
      </c>
      <c r="AX96" s="99">
        <f>'02 - Zdravotechnika'!J35</f>
        <v>0</v>
      </c>
      <c r="AY96" s="99">
        <f>'02 - Zdravotechnika'!J36</f>
        <v>0</v>
      </c>
      <c r="AZ96" s="99">
        <f>'02 - Zdravotechnika'!F33</f>
        <v>0</v>
      </c>
      <c r="BA96" s="99">
        <f>'02 - Zdravotechnika'!F34</f>
        <v>0</v>
      </c>
      <c r="BB96" s="99">
        <f>'02 - Zdravotechnika'!F35</f>
        <v>0</v>
      </c>
      <c r="BC96" s="99">
        <f>'02 - Zdravotechnika'!F36</f>
        <v>0</v>
      </c>
      <c r="BD96" s="101">
        <f>'02 - Zdravotechnika'!F37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16.5" customHeight="1">
      <c r="A97" s="92" t="s">
        <v>81</v>
      </c>
      <c r="B97" s="93"/>
      <c r="C97" s="94"/>
      <c r="D97" s="295" t="s">
        <v>91</v>
      </c>
      <c r="E97" s="295"/>
      <c r="F97" s="295"/>
      <c r="G97" s="295"/>
      <c r="H97" s="295"/>
      <c r="I97" s="95"/>
      <c r="J97" s="295" t="s">
        <v>92</v>
      </c>
      <c r="K97" s="295"/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96">
        <f>'03 - Vytápění'!J30</f>
        <v>0</v>
      </c>
      <c r="AH97" s="297"/>
      <c r="AI97" s="297"/>
      <c r="AJ97" s="297"/>
      <c r="AK97" s="297"/>
      <c r="AL97" s="297"/>
      <c r="AM97" s="297"/>
      <c r="AN97" s="296">
        <f t="shared" si="0"/>
        <v>0</v>
      </c>
      <c r="AO97" s="297"/>
      <c r="AP97" s="297"/>
      <c r="AQ97" s="96" t="s">
        <v>84</v>
      </c>
      <c r="AR97" s="97"/>
      <c r="AS97" s="98">
        <v>0</v>
      </c>
      <c r="AT97" s="99">
        <f t="shared" si="1"/>
        <v>0</v>
      </c>
      <c r="AU97" s="100">
        <f>'03 - Vytápění'!P120</f>
        <v>0</v>
      </c>
      <c r="AV97" s="99">
        <f>'03 - Vytápění'!J33</f>
        <v>0</v>
      </c>
      <c r="AW97" s="99">
        <f>'03 - Vytápění'!J34</f>
        <v>0</v>
      </c>
      <c r="AX97" s="99">
        <f>'03 - Vytápění'!J35</f>
        <v>0</v>
      </c>
      <c r="AY97" s="99">
        <f>'03 - Vytápění'!J36</f>
        <v>0</v>
      </c>
      <c r="AZ97" s="99">
        <f>'03 - Vytápění'!F33</f>
        <v>0</v>
      </c>
      <c r="BA97" s="99">
        <f>'03 - Vytápění'!F34</f>
        <v>0</v>
      </c>
      <c r="BB97" s="99">
        <f>'03 - Vytápění'!F35</f>
        <v>0</v>
      </c>
      <c r="BC97" s="99">
        <f>'03 - Vytápění'!F36</f>
        <v>0</v>
      </c>
      <c r="BD97" s="101">
        <f>'03 - Vytápění'!F37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16.5" customHeight="1">
      <c r="A98" s="92" t="s">
        <v>81</v>
      </c>
      <c r="B98" s="93"/>
      <c r="C98" s="94"/>
      <c r="D98" s="295" t="s">
        <v>94</v>
      </c>
      <c r="E98" s="295"/>
      <c r="F98" s="295"/>
      <c r="G98" s="295"/>
      <c r="H98" s="295"/>
      <c r="I98" s="95"/>
      <c r="J98" s="295" t="s">
        <v>95</v>
      </c>
      <c r="K98" s="295"/>
      <c r="L98" s="295"/>
      <c r="M98" s="295"/>
      <c r="N98" s="295"/>
      <c r="O98" s="295"/>
      <c r="P98" s="295"/>
      <c r="Q98" s="295"/>
      <c r="R98" s="295"/>
      <c r="S98" s="295"/>
      <c r="T98" s="295"/>
      <c r="U98" s="295"/>
      <c r="V98" s="295"/>
      <c r="W98" s="295"/>
      <c r="X98" s="295"/>
      <c r="Y98" s="295"/>
      <c r="Z98" s="295"/>
      <c r="AA98" s="295"/>
      <c r="AB98" s="295"/>
      <c r="AC98" s="295"/>
      <c r="AD98" s="295"/>
      <c r="AE98" s="295"/>
      <c r="AF98" s="295"/>
      <c r="AG98" s="296">
        <f>'04 - Vzduchotechnika'!J30</f>
        <v>0</v>
      </c>
      <c r="AH98" s="297"/>
      <c r="AI98" s="297"/>
      <c r="AJ98" s="297"/>
      <c r="AK98" s="297"/>
      <c r="AL98" s="297"/>
      <c r="AM98" s="297"/>
      <c r="AN98" s="296">
        <f t="shared" si="0"/>
        <v>0</v>
      </c>
      <c r="AO98" s="297"/>
      <c r="AP98" s="297"/>
      <c r="AQ98" s="96" t="s">
        <v>84</v>
      </c>
      <c r="AR98" s="97"/>
      <c r="AS98" s="98">
        <v>0</v>
      </c>
      <c r="AT98" s="99">
        <f t="shared" si="1"/>
        <v>0</v>
      </c>
      <c r="AU98" s="100">
        <f>'04 - Vzduchotechnika'!P117</f>
        <v>0</v>
      </c>
      <c r="AV98" s="99">
        <f>'04 - Vzduchotechnika'!J33</f>
        <v>0</v>
      </c>
      <c r="AW98" s="99">
        <f>'04 - Vzduchotechnika'!J34</f>
        <v>0</v>
      </c>
      <c r="AX98" s="99">
        <f>'04 - Vzduchotechnika'!J35</f>
        <v>0</v>
      </c>
      <c r="AY98" s="99">
        <f>'04 - Vzduchotechnika'!J36</f>
        <v>0</v>
      </c>
      <c r="AZ98" s="99">
        <f>'04 - Vzduchotechnika'!F33</f>
        <v>0</v>
      </c>
      <c r="BA98" s="99">
        <f>'04 - Vzduchotechnika'!F34</f>
        <v>0</v>
      </c>
      <c r="BB98" s="99">
        <f>'04 - Vzduchotechnika'!F35</f>
        <v>0</v>
      </c>
      <c r="BC98" s="99">
        <f>'04 - Vzduchotechnika'!F36</f>
        <v>0</v>
      </c>
      <c r="BD98" s="101">
        <f>'04 - Vzduchotechnika'!F37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7" customFormat="1" ht="16.5" customHeight="1">
      <c r="A99" s="92" t="s">
        <v>81</v>
      </c>
      <c r="B99" s="93"/>
      <c r="C99" s="94"/>
      <c r="D99" s="295" t="s">
        <v>97</v>
      </c>
      <c r="E99" s="295"/>
      <c r="F99" s="295"/>
      <c r="G99" s="295"/>
      <c r="H99" s="295"/>
      <c r="I99" s="95"/>
      <c r="J99" s="295" t="s">
        <v>98</v>
      </c>
      <c r="K99" s="295"/>
      <c r="L99" s="295"/>
      <c r="M99" s="295"/>
      <c r="N99" s="295"/>
      <c r="O99" s="295"/>
      <c r="P99" s="295"/>
      <c r="Q99" s="295"/>
      <c r="R99" s="295"/>
      <c r="S99" s="295"/>
      <c r="T99" s="295"/>
      <c r="U99" s="295"/>
      <c r="V99" s="295"/>
      <c r="W99" s="295"/>
      <c r="X99" s="295"/>
      <c r="Y99" s="295"/>
      <c r="Z99" s="295"/>
      <c r="AA99" s="295"/>
      <c r="AB99" s="295"/>
      <c r="AC99" s="295"/>
      <c r="AD99" s="295"/>
      <c r="AE99" s="295"/>
      <c r="AF99" s="295"/>
      <c r="AG99" s="296">
        <f>'05 - Silnoproud'!J30</f>
        <v>0</v>
      </c>
      <c r="AH99" s="297"/>
      <c r="AI99" s="297"/>
      <c r="AJ99" s="297"/>
      <c r="AK99" s="297"/>
      <c r="AL99" s="297"/>
      <c r="AM99" s="297"/>
      <c r="AN99" s="296">
        <f t="shared" si="0"/>
        <v>0</v>
      </c>
      <c r="AO99" s="297"/>
      <c r="AP99" s="297"/>
      <c r="AQ99" s="96" t="s">
        <v>84</v>
      </c>
      <c r="AR99" s="97"/>
      <c r="AS99" s="98">
        <v>0</v>
      </c>
      <c r="AT99" s="99">
        <f t="shared" si="1"/>
        <v>0</v>
      </c>
      <c r="AU99" s="100">
        <f>'05 - Silnoproud'!P119</f>
        <v>0</v>
      </c>
      <c r="AV99" s="99">
        <f>'05 - Silnoproud'!J33</f>
        <v>0</v>
      </c>
      <c r="AW99" s="99">
        <f>'05 - Silnoproud'!J34</f>
        <v>0</v>
      </c>
      <c r="AX99" s="99">
        <f>'05 - Silnoproud'!J35</f>
        <v>0</v>
      </c>
      <c r="AY99" s="99">
        <f>'05 - Silnoproud'!J36</f>
        <v>0</v>
      </c>
      <c r="AZ99" s="99">
        <f>'05 - Silnoproud'!F33</f>
        <v>0</v>
      </c>
      <c r="BA99" s="99">
        <f>'05 - Silnoproud'!F34</f>
        <v>0</v>
      </c>
      <c r="BB99" s="99">
        <f>'05 - Silnoproud'!F35</f>
        <v>0</v>
      </c>
      <c r="BC99" s="99">
        <f>'05 - Silnoproud'!F36</f>
        <v>0</v>
      </c>
      <c r="BD99" s="101">
        <f>'05 - Silnoproud'!F37</f>
        <v>0</v>
      </c>
      <c r="BT99" s="102" t="s">
        <v>85</v>
      </c>
      <c r="BV99" s="102" t="s">
        <v>79</v>
      </c>
      <c r="BW99" s="102" t="s">
        <v>99</v>
      </c>
      <c r="BX99" s="102" t="s">
        <v>5</v>
      </c>
      <c r="CL99" s="102" t="s">
        <v>1</v>
      </c>
      <c r="CM99" s="102" t="s">
        <v>87</v>
      </c>
    </row>
    <row r="100" spans="1:91" s="7" customFormat="1" ht="16.5" customHeight="1">
      <c r="A100" s="92" t="s">
        <v>81</v>
      </c>
      <c r="B100" s="93"/>
      <c r="C100" s="94"/>
      <c r="D100" s="295" t="s">
        <v>100</v>
      </c>
      <c r="E100" s="295"/>
      <c r="F100" s="295"/>
      <c r="G100" s="295"/>
      <c r="H100" s="295"/>
      <c r="I100" s="95"/>
      <c r="J100" s="295" t="s">
        <v>101</v>
      </c>
      <c r="K100" s="295"/>
      <c r="L100" s="295"/>
      <c r="M100" s="295"/>
      <c r="N100" s="295"/>
      <c r="O100" s="295"/>
      <c r="P100" s="295"/>
      <c r="Q100" s="295"/>
      <c r="R100" s="295"/>
      <c r="S100" s="295"/>
      <c r="T100" s="295"/>
      <c r="U100" s="295"/>
      <c r="V100" s="295"/>
      <c r="W100" s="295"/>
      <c r="X100" s="295"/>
      <c r="Y100" s="295"/>
      <c r="Z100" s="295"/>
      <c r="AA100" s="295"/>
      <c r="AB100" s="295"/>
      <c r="AC100" s="295"/>
      <c r="AD100" s="295"/>
      <c r="AE100" s="295"/>
      <c r="AF100" s="295"/>
      <c r="AG100" s="296">
        <f>'06 - Slaboproud'!J30</f>
        <v>0</v>
      </c>
      <c r="AH100" s="297"/>
      <c r="AI100" s="297"/>
      <c r="AJ100" s="297"/>
      <c r="AK100" s="297"/>
      <c r="AL100" s="297"/>
      <c r="AM100" s="297"/>
      <c r="AN100" s="296">
        <f t="shared" si="0"/>
        <v>0</v>
      </c>
      <c r="AO100" s="297"/>
      <c r="AP100" s="297"/>
      <c r="AQ100" s="96" t="s">
        <v>84</v>
      </c>
      <c r="AR100" s="97"/>
      <c r="AS100" s="98">
        <v>0</v>
      </c>
      <c r="AT100" s="99">
        <f t="shared" si="1"/>
        <v>0</v>
      </c>
      <c r="AU100" s="100">
        <f>'06 - Slaboproud'!P126</f>
        <v>0</v>
      </c>
      <c r="AV100" s="99">
        <f>'06 - Slaboproud'!J33</f>
        <v>0</v>
      </c>
      <c r="AW100" s="99">
        <f>'06 - Slaboproud'!J34</f>
        <v>0</v>
      </c>
      <c r="AX100" s="99">
        <f>'06 - Slaboproud'!J35</f>
        <v>0</v>
      </c>
      <c r="AY100" s="99">
        <f>'06 - Slaboproud'!J36</f>
        <v>0</v>
      </c>
      <c r="AZ100" s="99">
        <f>'06 - Slaboproud'!F33</f>
        <v>0</v>
      </c>
      <c r="BA100" s="99">
        <f>'06 - Slaboproud'!F34</f>
        <v>0</v>
      </c>
      <c r="BB100" s="99">
        <f>'06 - Slaboproud'!F35</f>
        <v>0</v>
      </c>
      <c r="BC100" s="99">
        <f>'06 - Slaboproud'!F36</f>
        <v>0</v>
      </c>
      <c r="BD100" s="101">
        <f>'06 - Slaboproud'!F37</f>
        <v>0</v>
      </c>
      <c r="BT100" s="102" t="s">
        <v>85</v>
      </c>
      <c r="BV100" s="102" t="s">
        <v>79</v>
      </c>
      <c r="BW100" s="102" t="s">
        <v>102</v>
      </c>
      <c r="BX100" s="102" t="s">
        <v>5</v>
      </c>
      <c r="CL100" s="102" t="s">
        <v>1</v>
      </c>
      <c r="CM100" s="102" t="s">
        <v>87</v>
      </c>
    </row>
    <row r="101" spans="1:91" s="7" customFormat="1" ht="16.5" customHeight="1">
      <c r="A101" s="92" t="s">
        <v>81</v>
      </c>
      <c r="B101" s="93"/>
      <c r="C101" s="94"/>
      <c r="D101" s="295" t="s">
        <v>103</v>
      </c>
      <c r="E101" s="295"/>
      <c r="F101" s="295"/>
      <c r="G101" s="295"/>
      <c r="H101" s="295"/>
      <c r="I101" s="95"/>
      <c r="J101" s="295" t="s">
        <v>104</v>
      </c>
      <c r="K101" s="295"/>
      <c r="L101" s="295"/>
      <c r="M101" s="295"/>
      <c r="N101" s="295"/>
      <c r="O101" s="295"/>
      <c r="P101" s="295"/>
      <c r="Q101" s="295"/>
      <c r="R101" s="295"/>
      <c r="S101" s="295"/>
      <c r="T101" s="295"/>
      <c r="U101" s="295"/>
      <c r="V101" s="295"/>
      <c r="W101" s="295"/>
      <c r="X101" s="295"/>
      <c r="Y101" s="295"/>
      <c r="Z101" s="295"/>
      <c r="AA101" s="295"/>
      <c r="AB101" s="295"/>
      <c r="AC101" s="295"/>
      <c r="AD101" s="295"/>
      <c r="AE101" s="295"/>
      <c r="AF101" s="295"/>
      <c r="AG101" s="296">
        <f>'07 - Medicinální plyny'!J30</f>
        <v>0</v>
      </c>
      <c r="AH101" s="297"/>
      <c r="AI101" s="297"/>
      <c r="AJ101" s="297"/>
      <c r="AK101" s="297"/>
      <c r="AL101" s="297"/>
      <c r="AM101" s="297"/>
      <c r="AN101" s="296">
        <f t="shared" si="0"/>
        <v>0</v>
      </c>
      <c r="AO101" s="297"/>
      <c r="AP101" s="297"/>
      <c r="AQ101" s="96" t="s">
        <v>84</v>
      </c>
      <c r="AR101" s="97"/>
      <c r="AS101" s="98">
        <v>0</v>
      </c>
      <c r="AT101" s="99">
        <f t="shared" si="1"/>
        <v>0</v>
      </c>
      <c r="AU101" s="100">
        <f>'07 - Medicinální plyny'!P118</f>
        <v>0</v>
      </c>
      <c r="AV101" s="99">
        <f>'07 - Medicinální plyny'!J33</f>
        <v>0</v>
      </c>
      <c r="AW101" s="99">
        <f>'07 - Medicinální plyny'!J34</f>
        <v>0</v>
      </c>
      <c r="AX101" s="99">
        <f>'07 - Medicinální plyny'!J35</f>
        <v>0</v>
      </c>
      <c r="AY101" s="99">
        <f>'07 - Medicinální plyny'!J36</f>
        <v>0</v>
      </c>
      <c r="AZ101" s="99">
        <f>'07 - Medicinální plyny'!F33</f>
        <v>0</v>
      </c>
      <c r="BA101" s="99">
        <f>'07 - Medicinální plyny'!F34</f>
        <v>0</v>
      </c>
      <c r="BB101" s="99">
        <f>'07 - Medicinální plyny'!F35</f>
        <v>0</v>
      </c>
      <c r="BC101" s="99">
        <f>'07 - Medicinální plyny'!F36</f>
        <v>0</v>
      </c>
      <c r="BD101" s="101">
        <f>'07 - Medicinální plyny'!F37</f>
        <v>0</v>
      </c>
      <c r="BT101" s="102" t="s">
        <v>85</v>
      </c>
      <c r="BV101" s="102" t="s">
        <v>79</v>
      </c>
      <c r="BW101" s="102" t="s">
        <v>105</v>
      </c>
      <c r="BX101" s="102" t="s">
        <v>5</v>
      </c>
      <c r="CL101" s="102" t="s">
        <v>1</v>
      </c>
      <c r="CM101" s="102" t="s">
        <v>87</v>
      </c>
    </row>
    <row r="102" spans="1:91" s="7" customFormat="1" ht="16.5" customHeight="1">
      <c r="A102" s="92" t="s">
        <v>81</v>
      </c>
      <c r="B102" s="93"/>
      <c r="C102" s="94"/>
      <c r="D102" s="295" t="s">
        <v>106</v>
      </c>
      <c r="E102" s="295"/>
      <c r="F102" s="295"/>
      <c r="G102" s="295"/>
      <c r="H102" s="295"/>
      <c r="I102" s="95"/>
      <c r="J102" s="295" t="s">
        <v>107</v>
      </c>
      <c r="K102" s="295"/>
      <c r="L102" s="295"/>
      <c r="M102" s="295"/>
      <c r="N102" s="295"/>
      <c r="O102" s="295"/>
      <c r="P102" s="295"/>
      <c r="Q102" s="295"/>
      <c r="R102" s="295"/>
      <c r="S102" s="295"/>
      <c r="T102" s="295"/>
      <c r="U102" s="295"/>
      <c r="V102" s="295"/>
      <c r="W102" s="295"/>
      <c r="X102" s="295"/>
      <c r="Y102" s="295"/>
      <c r="Z102" s="295"/>
      <c r="AA102" s="295"/>
      <c r="AB102" s="295"/>
      <c r="AC102" s="295"/>
      <c r="AD102" s="295"/>
      <c r="AE102" s="295"/>
      <c r="AF102" s="295"/>
      <c r="AG102" s="296">
        <f>'08 - Výmalba objektu'!J30</f>
        <v>0</v>
      </c>
      <c r="AH102" s="297"/>
      <c r="AI102" s="297"/>
      <c r="AJ102" s="297"/>
      <c r="AK102" s="297"/>
      <c r="AL102" s="297"/>
      <c r="AM102" s="297"/>
      <c r="AN102" s="296">
        <f t="shared" si="0"/>
        <v>0</v>
      </c>
      <c r="AO102" s="297"/>
      <c r="AP102" s="297"/>
      <c r="AQ102" s="96" t="s">
        <v>84</v>
      </c>
      <c r="AR102" s="97"/>
      <c r="AS102" s="98">
        <v>0</v>
      </c>
      <c r="AT102" s="99">
        <f t="shared" si="1"/>
        <v>0</v>
      </c>
      <c r="AU102" s="100">
        <f>'08 - Výmalba objektu'!P120</f>
        <v>0</v>
      </c>
      <c r="AV102" s="99">
        <f>'08 - Výmalba objektu'!J33</f>
        <v>0</v>
      </c>
      <c r="AW102" s="99">
        <f>'08 - Výmalba objektu'!J34</f>
        <v>0</v>
      </c>
      <c r="AX102" s="99">
        <f>'08 - Výmalba objektu'!J35</f>
        <v>0</v>
      </c>
      <c r="AY102" s="99">
        <f>'08 - Výmalba objektu'!J36</f>
        <v>0</v>
      </c>
      <c r="AZ102" s="99">
        <f>'08 - Výmalba objektu'!F33</f>
        <v>0</v>
      </c>
      <c r="BA102" s="99">
        <f>'08 - Výmalba objektu'!F34</f>
        <v>0</v>
      </c>
      <c r="BB102" s="99">
        <f>'08 - Výmalba objektu'!F35</f>
        <v>0</v>
      </c>
      <c r="BC102" s="99">
        <f>'08 - Výmalba objektu'!F36</f>
        <v>0</v>
      </c>
      <c r="BD102" s="101">
        <f>'08 - Výmalba objektu'!F37</f>
        <v>0</v>
      </c>
      <c r="BT102" s="102" t="s">
        <v>85</v>
      </c>
      <c r="BV102" s="102" t="s">
        <v>79</v>
      </c>
      <c r="BW102" s="102" t="s">
        <v>108</v>
      </c>
      <c r="BX102" s="102" t="s">
        <v>5</v>
      </c>
      <c r="CL102" s="102" t="s">
        <v>1</v>
      </c>
      <c r="CM102" s="102" t="s">
        <v>87</v>
      </c>
    </row>
    <row r="103" spans="1:91" s="7" customFormat="1" ht="16.5" customHeight="1">
      <c r="A103" s="92" t="s">
        <v>81</v>
      </c>
      <c r="B103" s="93"/>
      <c r="C103" s="94"/>
      <c r="D103" s="295" t="s">
        <v>109</v>
      </c>
      <c r="E103" s="295"/>
      <c r="F103" s="295"/>
      <c r="G103" s="295"/>
      <c r="H103" s="295"/>
      <c r="I103" s="95"/>
      <c r="J103" s="295" t="s">
        <v>110</v>
      </c>
      <c r="K103" s="295"/>
      <c r="L103" s="295"/>
      <c r="M103" s="295"/>
      <c r="N103" s="295"/>
      <c r="O103" s="295"/>
      <c r="P103" s="295"/>
      <c r="Q103" s="295"/>
      <c r="R103" s="295"/>
      <c r="S103" s="295"/>
      <c r="T103" s="295"/>
      <c r="U103" s="295"/>
      <c r="V103" s="295"/>
      <c r="W103" s="295"/>
      <c r="X103" s="295"/>
      <c r="Y103" s="295"/>
      <c r="Z103" s="295"/>
      <c r="AA103" s="295"/>
      <c r="AB103" s="295"/>
      <c r="AC103" s="295"/>
      <c r="AD103" s="295"/>
      <c r="AE103" s="295"/>
      <c r="AF103" s="295"/>
      <c r="AG103" s="296">
        <f>'99 - Vedlejší náklady'!J30</f>
        <v>0</v>
      </c>
      <c r="AH103" s="297"/>
      <c r="AI103" s="297"/>
      <c r="AJ103" s="297"/>
      <c r="AK103" s="297"/>
      <c r="AL103" s="297"/>
      <c r="AM103" s="297"/>
      <c r="AN103" s="296">
        <f t="shared" si="0"/>
        <v>0</v>
      </c>
      <c r="AO103" s="297"/>
      <c r="AP103" s="297"/>
      <c r="AQ103" s="96" t="s">
        <v>84</v>
      </c>
      <c r="AR103" s="97"/>
      <c r="AS103" s="103">
        <v>0</v>
      </c>
      <c r="AT103" s="104">
        <f t="shared" si="1"/>
        <v>0</v>
      </c>
      <c r="AU103" s="105">
        <f>'99 - Vedlejší náklady'!P117</f>
        <v>0</v>
      </c>
      <c r="AV103" s="104">
        <f>'99 - Vedlejší náklady'!J33</f>
        <v>0</v>
      </c>
      <c r="AW103" s="104">
        <f>'99 - Vedlejší náklady'!J34</f>
        <v>0</v>
      </c>
      <c r="AX103" s="104">
        <f>'99 - Vedlejší náklady'!J35</f>
        <v>0</v>
      </c>
      <c r="AY103" s="104">
        <f>'99 - Vedlejší náklady'!J36</f>
        <v>0</v>
      </c>
      <c r="AZ103" s="104">
        <f>'99 - Vedlejší náklady'!F33</f>
        <v>0</v>
      </c>
      <c r="BA103" s="104">
        <f>'99 - Vedlejší náklady'!F34</f>
        <v>0</v>
      </c>
      <c r="BB103" s="104">
        <f>'99 - Vedlejší náklady'!F35</f>
        <v>0</v>
      </c>
      <c r="BC103" s="104">
        <f>'99 - Vedlejší náklady'!F36</f>
        <v>0</v>
      </c>
      <c r="BD103" s="106">
        <f>'99 - Vedlejší náklady'!F37</f>
        <v>0</v>
      </c>
      <c r="BT103" s="102" t="s">
        <v>85</v>
      </c>
      <c r="BV103" s="102" t="s">
        <v>79</v>
      </c>
      <c r="BW103" s="102" t="s">
        <v>111</v>
      </c>
      <c r="BX103" s="102" t="s">
        <v>5</v>
      </c>
      <c r="CL103" s="102" t="s">
        <v>1</v>
      </c>
      <c r="CM103" s="102" t="s">
        <v>87</v>
      </c>
    </row>
    <row r="104" spans="1:91" s="2" customFormat="1" ht="30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38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sheetProtection algorithmName="SHA-512" hashValue="A+qeP/xVb+ea3jWV/mccS2Ub7BaDSjiVrpCbWqeDzIQdzmoPr9zMsnAn90PzhJruCUeLJkqCtv0pcxZVwRKh+Q==" saltValue="A4ZUUkfeyLrnOOi8bDCQVdtCyBQQaipkfx1qzxoSuqc8dTNdj7yCVjwE4tfsxpPlg7K6iJMeDU34v2frh8KQkw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Stavební část'!C2" display="/"/>
    <hyperlink ref="A96" location="'02 - Zdravotechnika'!C2" display="/"/>
    <hyperlink ref="A97" location="'03 - Vytápění'!C2" display="/"/>
    <hyperlink ref="A98" location="'04 - Vzduchotechnika'!C2" display="/"/>
    <hyperlink ref="A99" location="'05 - Silnoproud'!C2" display="/"/>
    <hyperlink ref="A100" location="'06 - Slaboproud'!C2" display="/"/>
    <hyperlink ref="A101" location="'07 - Medicinální plyny'!C2" display="/"/>
    <hyperlink ref="A102" location="'08 - Výmalba objektu'!C2" display="/"/>
    <hyperlink ref="A103" location="'99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111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17</v>
      </c>
      <c r="I6" s="107"/>
      <c r="L6" s="19"/>
    </row>
    <row r="7" spans="1:4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2" t="s">
        <v>1574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887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ROUND((SUM(BE117:BE121)),  2)</f>
        <v>0</v>
      </c>
      <c r="G33" s="33"/>
      <c r="H33" s="33"/>
      <c r="I33" s="130">
        <v>0.21</v>
      </c>
      <c r="J33" s="129">
        <f>ROUND(((SUM(BE117:BE121))*I33),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ROUND((SUM(BF117:BF121)),  2)</f>
        <v>0</v>
      </c>
      <c r="G34" s="33"/>
      <c r="H34" s="33"/>
      <c r="I34" s="130">
        <v>0.15</v>
      </c>
      <c r="J34" s="129">
        <f>ROUND(((SUM(BF117:BF121))*I34),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ROUND((SUM(BG117:BG121)),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ROUND((SUM(BH117:BH121)),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ROUND((SUM(BI117:BI121)),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99 - Vedlejší náklady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Ladislav Pekárek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1575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138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17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27" t="str">
        <f>E7</f>
        <v>Stavební úpravy rehabilitace II nemocnice Třinec p.o.</v>
      </c>
      <c r="F107" s="328"/>
      <c r="G107" s="328"/>
      <c r="H107" s="328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113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9" t="str">
        <f>E9</f>
        <v>99 - Vedlejší náklady</v>
      </c>
      <c r="F109" s="329"/>
      <c r="G109" s="329"/>
      <c r="H109" s="32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21</v>
      </c>
      <c r="D111" s="35"/>
      <c r="E111" s="35"/>
      <c r="F111" s="26" t="str">
        <f>F12</f>
        <v xml:space="preserve"> </v>
      </c>
      <c r="G111" s="35"/>
      <c r="H111" s="35"/>
      <c r="I111" s="116" t="s">
        <v>23</v>
      </c>
      <c r="J111" s="65" t="str">
        <f>IF(J12="","",J12)</f>
        <v>28. 5. 2020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5.7" customHeight="1">
      <c r="A113" s="33"/>
      <c r="B113" s="34"/>
      <c r="C113" s="28" t="s">
        <v>25</v>
      </c>
      <c r="D113" s="35"/>
      <c r="E113" s="35"/>
      <c r="F113" s="26" t="str">
        <f>E15</f>
        <v>Nemocnice Třinec, příspěvková organizace, Kaštanov</v>
      </c>
      <c r="G113" s="35"/>
      <c r="H113" s="35"/>
      <c r="I113" s="116" t="s">
        <v>31</v>
      </c>
      <c r="J113" s="31" t="str">
        <f>E21</f>
        <v>Stavební a rozvojová s.r.o.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29</v>
      </c>
      <c r="D114" s="35"/>
      <c r="E114" s="35"/>
      <c r="F114" s="26" t="str">
        <f>IF(E18="","",E18)</f>
        <v>Vyplň údaj</v>
      </c>
      <c r="G114" s="35"/>
      <c r="H114" s="35"/>
      <c r="I114" s="116" t="s">
        <v>34</v>
      </c>
      <c r="J114" s="31" t="str">
        <f>E24</f>
        <v>Ladislav Pekárek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0" customFormat="1" ht="29.25" customHeight="1">
      <c r="A116" s="167"/>
      <c r="B116" s="168"/>
      <c r="C116" s="169" t="s">
        <v>139</v>
      </c>
      <c r="D116" s="170" t="s">
        <v>62</v>
      </c>
      <c r="E116" s="170" t="s">
        <v>58</v>
      </c>
      <c r="F116" s="170" t="s">
        <v>59</v>
      </c>
      <c r="G116" s="170" t="s">
        <v>140</v>
      </c>
      <c r="H116" s="170" t="s">
        <v>141</v>
      </c>
      <c r="I116" s="171" t="s">
        <v>142</v>
      </c>
      <c r="J116" s="172" t="s">
        <v>118</v>
      </c>
      <c r="K116" s="173" t="s">
        <v>143</v>
      </c>
      <c r="L116" s="174"/>
      <c r="M116" s="74" t="s">
        <v>1</v>
      </c>
      <c r="N116" s="75" t="s">
        <v>41</v>
      </c>
      <c r="O116" s="75" t="s">
        <v>144</v>
      </c>
      <c r="P116" s="75" t="s">
        <v>145</v>
      </c>
      <c r="Q116" s="75" t="s">
        <v>146</v>
      </c>
      <c r="R116" s="75" t="s">
        <v>147</v>
      </c>
      <c r="S116" s="75" t="s">
        <v>148</v>
      </c>
      <c r="T116" s="76" t="s">
        <v>149</v>
      </c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</row>
    <row r="117" spans="1:65" s="2" customFormat="1" ht="22.9" customHeight="1">
      <c r="A117" s="33"/>
      <c r="B117" s="34"/>
      <c r="C117" s="81" t="s">
        <v>150</v>
      </c>
      <c r="D117" s="35"/>
      <c r="E117" s="35"/>
      <c r="F117" s="35"/>
      <c r="G117" s="35"/>
      <c r="H117" s="35"/>
      <c r="I117" s="114"/>
      <c r="J117" s="175">
        <f>BK117</f>
        <v>0</v>
      </c>
      <c r="K117" s="35"/>
      <c r="L117" s="38"/>
      <c r="M117" s="77"/>
      <c r="N117" s="176"/>
      <c r="O117" s="78"/>
      <c r="P117" s="177">
        <f>P118</f>
        <v>0</v>
      </c>
      <c r="Q117" s="78"/>
      <c r="R117" s="177">
        <f>R118</f>
        <v>0</v>
      </c>
      <c r="S117" s="78"/>
      <c r="T117" s="178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120</v>
      </c>
      <c r="BK117" s="179">
        <f>BK118</f>
        <v>0</v>
      </c>
    </row>
    <row r="118" spans="1:65" s="11" customFormat="1" ht="25.9" customHeight="1">
      <c r="B118" s="180"/>
      <c r="C118" s="181"/>
      <c r="D118" s="182" t="s">
        <v>76</v>
      </c>
      <c r="E118" s="183" t="s">
        <v>1576</v>
      </c>
      <c r="F118" s="183" t="s">
        <v>1577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SUM(P119:P121)</f>
        <v>0</v>
      </c>
      <c r="Q118" s="188"/>
      <c r="R118" s="189">
        <f>SUM(R119:R121)</f>
        <v>0</v>
      </c>
      <c r="S118" s="188"/>
      <c r="T118" s="190">
        <f>SUM(T119:T121)</f>
        <v>0</v>
      </c>
      <c r="AR118" s="191" t="s">
        <v>188</v>
      </c>
      <c r="AT118" s="192" t="s">
        <v>76</v>
      </c>
      <c r="AU118" s="192" t="s">
        <v>77</v>
      </c>
      <c r="AY118" s="191" t="s">
        <v>153</v>
      </c>
      <c r="BK118" s="193">
        <f>SUM(BK119:BK121)</f>
        <v>0</v>
      </c>
    </row>
    <row r="119" spans="1:65" s="2" customFormat="1" ht="16.5" customHeight="1">
      <c r="A119" s="33"/>
      <c r="B119" s="34"/>
      <c r="C119" s="194" t="s">
        <v>85</v>
      </c>
      <c r="D119" s="194" t="s">
        <v>154</v>
      </c>
      <c r="E119" s="195" t="s">
        <v>1578</v>
      </c>
      <c r="F119" s="196" t="s">
        <v>1579</v>
      </c>
      <c r="G119" s="197" t="s">
        <v>1076</v>
      </c>
      <c r="H119" s="198">
        <v>1</v>
      </c>
      <c r="I119" s="199"/>
      <c r="J119" s="200">
        <f>ROUND(I119*H119,2)</f>
        <v>0</v>
      </c>
      <c r="K119" s="201"/>
      <c r="L119" s="38"/>
      <c r="M119" s="202" t="s">
        <v>1</v>
      </c>
      <c r="N119" s="203" t="s">
        <v>42</v>
      </c>
      <c r="O119" s="70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06" t="s">
        <v>1580</v>
      </c>
      <c r="AT119" s="206" t="s">
        <v>154</v>
      </c>
      <c r="AU119" s="206" t="s">
        <v>85</v>
      </c>
      <c r="AY119" s="16" t="s">
        <v>153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6" t="s">
        <v>85</v>
      </c>
      <c r="BK119" s="207">
        <f>ROUND(I119*H119,2)</f>
        <v>0</v>
      </c>
      <c r="BL119" s="16" t="s">
        <v>1580</v>
      </c>
      <c r="BM119" s="206" t="s">
        <v>1581</v>
      </c>
    </row>
    <row r="120" spans="1:65" s="2" customFormat="1" ht="16.5" customHeight="1">
      <c r="A120" s="33"/>
      <c r="B120" s="34"/>
      <c r="C120" s="194" t="s">
        <v>87</v>
      </c>
      <c r="D120" s="194" t="s">
        <v>154</v>
      </c>
      <c r="E120" s="195" t="s">
        <v>1582</v>
      </c>
      <c r="F120" s="196" t="s">
        <v>1583</v>
      </c>
      <c r="G120" s="197" t="s">
        <v>1076</v>
      </c>
      <c r="H120" s="198">
        <v>1</v>
      </c>
      <c r="I120" s="199"/>
      <c r="J120" s="200">
        <f>ROUND(I120*H120,2)</f>
        <v>0</v>
      </c>
      <c r="K120" s="201"/>
      <c r="L120" s="38"/>
      <c r="M120" s="202" t="s">
        <v>1</v>
      </c>
      <c r="N120" s="203" t="s">
        <v>42</v>
      </c>
      <c r="O120" s="70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6" t="s">
        <v>1580</v>
      </c>
      <c r="AT120" s="206" t="s">
        <v>154</v>
      </c>
      <c r="AU120" s="206" t="s">
        <v>85</v>
      </c>
      <c r="AY120" s="16" t="s">
        <v>153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6" t="s">
        <v>85</v>
      </c>
      <c r="BK120" s="207">
        <f>ROUND(I120*H120,2)</f>
        <v>0</v>
      </c>
      <c r="BL120" s="16" t="s">
        <v>1580</v>
      </c>
      <c r="BM120" s="206" t="s">
        <v>1584</v>
      </c>
    </row>
    <row r="121" spans="1:65" s="2" customFormat="1" ht="16.5" customHeight="1">
      <c r="A121" s="33"/>
      <c r="B121" s="34"/>
      <c r="C121" s="194" t="s">
        <v>151</v>
      </c>
      <c r="D121" s="194" t="s">
        <v>154</v>
      </c>
      <c r="E121" s="195" t="s">
        <v>1585</v>
      </c>
      <c r="F121" s="196" t="s">
        <v>1586</v>
      </c>
      <c r="G121" s="197" t="s">
        <v>1076</v>
      </c>
      <c r="H121" s="198">
        <v>1</v>
      </c>
      <c r="I121" s="199"/>
      <c r="J121" s="200">
        <f>ROUND(I121*H121,2)</f>
        <v>0</v>
      </c>
      <c r="K121" s="201"/>
      <c r="L121" s="38"/>
      <c r="M121" s="259" t="s">
        <v>1</v>
      </c>
      <c r="N121" s="260" t="s">
        <v>42</v>
      </c>
      <c r="O121" s="261"/>
      <c r="P121" s="262">
        <f>O121*H121</f>
        <v>0</v>
      </c>
      <c r="Q121" s="262">
        <v>0</v>
      </c>
      <c r="R121" s="262">
        <f>Q121*H121</f>
        <v>0</v>
      </c>
      <c r="S121" s="262">
        <v>0</v>
      </c>
      <c r="T121" s="26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6" t="s">
        <v>1580</v>
      </c>
      <c r="AT121" s="206" t="s">
        <v>154</v>
      </c>
      <c r="AU121" s="206" t="s">
        <v>85</v>
      </c>
      <c r="AY121" s="16" t="s">
        <v>153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6" t="s">
        <v>85</v>
      </c>
      <c r="BK121" s="207">
        <f>ROUND(I121*H121,2)</f>
        <v>0</v>
      </c>
      <c r="BL121" s="16" t="s">
        <v>1580</v>
      </c>
      <c r="BM121" s="206" t="s">
        <v>1587</v>
      </c>
    </row>
    <row r="122" spans="1:65" s="2" customFormat="1" ht="6.95" customHeight="1">
      <c r="A122" s="33"/>
      <c r="B122" s="53"/>
      <c r="C122" s="54"/>
      <c r="D122" s="54"/>
      <c r="E122" s="54"/>
      <c r="F122" s="54"/>
      <c r="G122" s="54"/>
      <c r="H122" s="54"/>
      <c r="I122" s="151"/>
      <c r="J122" s="54"/>
      <c r="K122" s="54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zSAq6b1Vl9RtLNE1lBYNaZYhswq36qd1meYvlS5Ce8APYBHAbj6OfjmlFhQyh99VnPL9wDjzzd3RbkfD611qzQ==" saltValue="fkaDt6z2llWewWUxTWRNcqlGHt5IWPIvy+Thye+/5QJAPnGADubuuYqsYICoRE6lF+rJS2XhB9r2CknJ9eiTHg==" spinCount="100000" sheet="1" objects="1" scenarios="1" formatColumns="0" formatRows="0" autoFilter="0"/>
  <autoFilter ref="C116:K12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8"/>
      <c r="C3" s="109"/>
      <c r="D3" s="109"/>
      <c r="E3" s="109"/>
      <c r="F3" s="109"/>
      <c r="G3" s="109"/>
      <c r="H3" s="19"/>
    </row>
    <row r="4" spans="1:8" s="1" customFormat="1" ht="24.95" customHeight="1">
      <c r="B4" s="19"/>
      <c r="C4" s="111" t="s">
        <v>1588</v>
      </c>
      <c r="H4" s="19"/>
    </row>
    <row r="5" spans="1:8" s="1" customFormat="1" ht="12" customHeight="1">
      <c r="B5" s="19"/>
      <c r="C5" s="265" t="s">
        <v>13</v>
      </c>
      <c r="D5" s="326" t="s">
        <v>14</v>
      </c>
      <c r="E5" s="319"/>
      <c r="F5" s="319"/>
      <c r="H5" s="19"/>
    </row>
    <row r="6" spans="1:8" s="1" customFormat="1" ht="36.950000000000003" customHeight="1">
      <c r="B6" s="19"/>
      <c r="C6" s="266" t="s">
        <v>17</v>
      </c>
      <c r="D6" s="330" t="s">
        <v>18</v>
      </c>
      <c r="E6" s="319"/>
      <c r="F6" s="319"/>
      <c r="H6" s="19"/>
    </row>
    <row r="7" spans="1:8" s="1" customFormat="1" ht="16.5" customHeight="1">
      <c r="B7" s="19"/>
      <c r="C7" s="113" t="s">
        <v>23</v>
      </c>
      <c r="D7" s="117" t="str">
        <f>'Rekapitulace stavby'!AN8</f>
        <v>28. 5. 2020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0" customFormat="1" ht="29.25" customHeight="1">
      <c r="A9" s="167"/>
      <c r="B9" s="267"/>
      <c r="C9" s="268" t="s">
        <v>58</v>
      </c>
      <c r="D9" s="269" t="s">
        <v>59</v>
      </c>
      <c r="E9" s="269" t="s">
        <v>140</v>
      </c>
      <c r="F9" s="270" t="s">
        <v>1589</v>
      </c>
      <c r="G9" s="167"/>
      <c r="H9" s="267"/>
    </row>
    <row r="10" spans="1:8" s="2" customFormat="1" ht="26.45" customHeight="1">
      <c r="A10" s="33"/>
      <c r="B10" s="38"/>
      <c r="C10" s="271" t="s">
        <v>1590</v>
      </c>
      <c r="D10" s="271" t="s">
        <v>107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72" t="s">
        <v>1538</v>
      </c>
      <c r="D11" s="273" t="s">
        <v>1539</v>
      </c>
      <c r="E11" s="274" t="s">
        <v>1</v>
      </c>
      <c r="F11" s="275">
        <v>2291.16</v>
      </c>
      <c r="G11" s="33"/>
      <c r="H11" s="38"/>
    </row>
    <row r="12" spans="1:8" s="2" customFormat="1" ht="16.899999999999999" customHeight="1">
      <c r="A12" s="33"/>
      <c r="B12" s="38"/>
      <c r="C12" s="276" t="s">
        <v>1</v>
      </c>
      <c r="D12" s="276" t="s">
        <v>1549</v>
      </c>
      <c r="E12" s="16" t="s">
        <v>1</v>
      </c>
      <c r="F12" s="277">
        <v>0</v>
      </c>
      <c r="G12" s="33"/>
      <c r="H12" s="38"/>
    </row>
    <row r="13" spans="1:8" s="2" customFormat="1" ht="16.899999999999999" customHeight="1">
      <c r="A13" s="33"/>
      <c r="B13" s="38"/>
      <c r="C13" s="276" t="s">
        <v>1</v>
      </c>
      <c r="D13" s="276" t="s">
        <v>1550</v>
      </c>
      <c r="E13" s="16" t="s">
        <v>1</v>
      </c>
      <c r="F13" s="277">
        <v>0</v>
      </c>
      <c r="G13" s="33"/>
      <c r="H13" s="38"/>
    </row>
    <row r="14" spans="1:8" s="2" customFormat="1" ht="16.899999999999999" customHeight="1">
      <c r="A14" s="33"/>
      <c r="B14" s="38"/>
      <c r="C14" s="276" t="s">
        <v>1</v>
      </c>
      <c r="D14" s="276" t="s">
        <v>1551</v>
      </c>
      <c r="E14" s="16" t="s">
        <v>1</v>
      </c>
      <c r="F14" s="277">
        <v>1902.04</v>
      </c>
      <c r="G14" s="33"/>
      <c r="H14" s="38"/>
    </row>
    <row r="15" spans="1:8" s="2" customFormat="1" ht="16.899999999999999" customHeight="1">
      <c r="A15" s="33"/>
      <c r="B15" s="38"/>
      <c r="C15" s="276" t="s">
        <v>1</v>
      </c>
      <c r="D15" s="276" t="s">
        <v>1552</v>
      </c>
      <c r="E15" s="16" t="s">
        <v>1</v>
      </c>
      <c r="F15" s="277">
        <v>0</v>
      </c>
      <c r="G15" s="33"/>
      <c r="H15" s="38"/>
    </row>
    <row r="16" spans="1:8" s="2" customFormat="1" ht="16.899999999999999" customHeight="1">
      <c r="A16" s="33"/>
      <c r="B16" s="38"/>
      <c r="C16" s="276" t="s">
        <v>1</v>
      </c>
      <c r="D16" s="276" t="s">
        <v>1553</v>
      </c>
      <c r="E16" s="16" t="s">
        <v>1</v>
      </c>
      <c r="F16" s="277">
        <v>-51.03</v>
      </c>
      <c r="G16" s="33"/>
      <c r="H16" s="38"/>
    </row>
    <row r="17" spans="1:8" s="2" customFormat="1" ht="16.899999999999999" customHeight="1">
      <c r="A17" s="33"/>
      <c r="B17" s="38"/>
      <c r="C17" s="276" t="s">
        <v>1</v>
      </c>
      <c r="D17" s="276" t="s">
        <v>1554</v>
      </c>
      <c r="E17" s="16" t="s">
        <v>1</v>
      </c>
      <c r="F17" s="277">
        <v>0</v>
      </c>
      <c r="G17" s="33"/>
      <c r="H17" s="38"/>
    </row>
    <row r="18" spans="1:8" s="2" customFormat="1" ht="16.899999999999999" customHeight="1">
      <c r="A18" s="33"/>
      <c r="B18" s="38"/>
      <c r="C18" s="276" t="s">
        <v>1</v>
      </c>
      <c r="D18" s="276" t="s">
        <v>1555</v>
      </c>
      <c r="E18" s="16" t="s">
        <v>1</v>
      </c>
      <c r="F18" s="277">
        <v>440.15</v>
      </c>
      <c r="G18" s="33"/>
      <c r="H18" s="38"/>
    </row>
    <row r="19" spans="1:8" s="2" customFormat="1" ht="16.899999999999999" customHeight="1">
      <c r="A19" s="33"/>
      <c r="B19" s="38"/>
      <c r="C19" s="276" t="s">
        <v>1538</v>
      </c>
      <c r="D19" s="276" t="s">
        <v>168</v>
      </c>
      <c r="E19" s="16" t="s">
        <v>1</v>
      </c>
      <c r="F19" s="277">
        <v>2291.16</v>
      </c>
      <c r="G19" s="33"/>
      <c r="H19" s="38"/>
    </row>
    <row r="20" spans="1:8" s="2" customFormat="1" ht="16.899999999999999" customHeight="1">
      <c r="A20" s="33"/>
      <c r="B20" s="38"/>
      <c r="C20" s="278" t="s">
        <v>1591</v>
      </c>
      <c r="D20" s="33"/>
      <c r="E20" s="33"/>
      <c r="F20" s="33"/>
      <c r="G20" s="33"/>
      <c r="H20" s="38"/>
    </row>
    <row r="21" spans="1:8" s="2" customFormat="1" ht="16.899999999999999" customHeight="1">
      <c r="A21" s="33"/>
      <c r="B21" s="38"/>
      <c r="C21" s="276" t="s">
        <v>1546</v>
      </c>
      <c r="D21" s="276" t="s">
        <v>1592</v>
      </c>
      <c r="E21" s="16" t="s">
        <v>182</v>
      </c>
      <c r="F21" s="277">
        <v>2291.16</v>
      </c>
      <c r="G21" s="33"/>
      <c r="H21" s="38"/>
    </row>
    <row r="22" spans="1:8" s="2" customFormat="1" ht="16.899999999999999" customHeight="1">
      <c r="A22" s="33"/>
      <c r="B22" s="38"/>
      <c r="C22" s="276" t="s">
        <v>262</v>
      </c>
      <c r="D22" s="276" t="s">
        <v>1593</v>
      </c>
      <c r="E22" s="16" t="s">
        <v>182</v>
      </c>
      <c r="F22" s="277">
        <v>45.823</v>
      </c>
      <c r="G22" s="33"/>
      <c r="H22" s="38"/>
    </row>
    <row r="23" spans="1:8" s="2" customFormat="1" ht="16.899999999999999" customHeight="1">
      <c r="A23" s="33"/>
      <c r="B23" s="38"/>
      <c r="C23" s="276" t="s">
        <v>1556</v>
      </c>
      <c r="D23" s="276" t="s">
        <v>1557</v>
      </c>
      <c r="E23" s="16" t="s">
        <v>182</v>
      </c>
      <c r="F23" s="277">
        <v>2291.16</v>
      </c>
      <c r="G23" s="33"/>
      <c r="H23" s="38"/>
    </row>
    <row r="24" spans="1:8" s="2" customFormat="1" ht="16.899999999999999" customHeight="1">
      <c r="A24" s="33"/>
      <c r="B24" s="38"/>
      <c r="C24" s="276" t="s">
        <v>1565</v>
      </c>
      <c r="D24" s="276" t="s">
        <v>1594</v>
      </c>
      <c r="E24" s="16" t="s">
        <v>182</v>
      </c>
      <c r="F24" s="277">
        <v>2291.16</v>
      </c>
      <c r="G24" s="33"/>
      <c r="H24" s="38"/>
    </row>
    <row r="25" spans="1:8" s="2" customFormat="1" ht="22.5">
      <c r="A25" s="33"/>
      <c r="B25" s="38"/>
      <c r="C25" s="276" t="s">
        <v>1568</v>
      </c>
      <c r="D25" s="276" t="s">
        <v>1595</v>
      </c>
      <c r="E25" s="16" t="s">
        <v>182</v>
      </c>
      <c r="F25" s="277">
        <v>2291.16</v>
      </c>
      <c r="G25" s="33"/>
      <c r="H25" s="38"/>
    </row>
    <row r="26" spans="1:8" s="2" customFormat="1" ht="26.45" customHeight="1">
      <c r="A26" s="33"/>
      <c r="B26" s="38"/>
      <c r="C26" s="271" t="s">
        <v>1596</v>
      </c>
      <c r="D26" s="271" t="s">
        <v>110</v>
      </c>
      <c r="E26" s="33"/>
      <c r="F26" s="33"/>
      <c r="G26" s="33"/>
      <c r="H26" s="38"/>
    </row>
    <row r="27" spans="1:8" s="2" customFormat="1" ht="16.899999999999999" customHeight="1">
      <c r="A27" s="33"/>
      <c r="B27" s="38"/>
      <c r="C27" s="272" t="s">
        <v>1597</v>
      </c>
      <c r="D27" s="273" t="s">
        <v>1598</v>
      </c>
      <c r="E27" s="274" t="s">
        <v>182</v>
      </c>
      <c r="F27" s="275">
        <v>300</v>
      </c>
      <c r="G27" s="33"/>
      <c r="H27" s="38"/>
    </row>
    <row r="28" spans="1:8" s="2" customFormat="1" ht="16.899999999999999" customHeight="1">
      <c r="A28" s="33"/>
      <c r="B28" s="38"/>
      <c r="C28" s="276" t="s">
        <v>1</v>
      </c>
      <c r="D28" s="276" t="s">
        <v>1599</v>
      </c>
      <c r="E28" s="16" t="s">
        <v>1</v>
      </c>
      <c r="F28" s="277">
        <v>300</v>
      </c>
      <c r="G28" s="33"/>
      <c r="H28" s="38"/>
    </row>
    <row r="29" spans="1:8" s="2" customFormat="1" ht="16.899999999999999" customHeight="1">
      <c r="A29" s="33"/>
      <c r="B29" s="38"/>
      <c r="C29" s="272" t="s">
        <v>1600</v>
      </c>
      <c r="D29" s="273" t="s">
        <v>1601</v>
      </c>
      <c r="E29" s="274" t="s">
        <v>182</v>
      </c>
      <c r="F29" s="275">
        <v>0</v>
      </c>
      <c r="G29" s="33"/>
      <c r="H29" s="38"/>
    </row>
    <row r="30" spans="1:8" s="2" customFormat="1" ht="16.899999999999999" customHeight="1">
      <c r="A30" s="33"/>
      <c r="B30" s="38"/>
      <c r="C30" s="276" t="s">
        <v>1</v>
      </c>
      <c r="D30" s="276" t="s">
        <v>77</v>
      </c>
      <c r="E30" s="16" t="s">
        <v>1</v>
      </c>
      <c r="F30" s="277">
        <v>0</v>
      </c>
      <c r="G30" s="33"/>
      <c r="H30" s="38"/>
    </row>
    <row r="31" spans="1:8" s="2" customFormat="1" ht="16.899999999999999" customHeight="1">
      <c r="A31" s="33"/>
      <c r="B31" s="38"/>
      <c r="C31" s="272" t="s">
        <v>1602</v>
      </c>
      <c r="D31" s="273" t="s">
        <v>1603</v>
      </c>
      <c r="E31" s="274" t="s">
        <v>182</v>
      </c>
      <c r="F31" s="275">
        <v>330</v>
      </c>
      <c r="G31" s="33"/>
      <c r="H31" s="38"/>
    </row>
    <row r="32" spans="1:8" s="2" customFormat="1" ht="16.899999999999999" customHeight="1">
      <c r="A32" s="33"/>
      <c r="B32" s="38"/>
      <c r="C32" s="276" t="s">
        <v>1</v>
      </c>
      <c r="D32" s="276" t="s">
        <v>1604</v>
      </c>
      <c r="E32" s="16" t="s">
        <v>1</v>
      </c>
      <c r="F32" s="277">
        <v>330</v>
      </c>
      <c r="G32" s="33"/>
      <c r="H32" s="38"/>
    </row>
    <row r="33" spans="1:8" s="2" customFormat="1" ht="7.35" customHeight="1">
      <c r="A33" s="33"/>
      <c r="B33" s="149"/>
      <c r="C33" s="150"/>
      <c r="D33" s="150"/>
      <c r="E33" s="150"/>
      <c r="F33" s="150"/>
      <c r="G33" s="150"/>
      <c r="H33" s="38"/>
    </row>
    <row r="34" spans="1:8" s="2" customFormat="1" ht="11.25">
      <c r="A34" s="33"/>
      <c r="B34" s="33"/>
      <c r="C34" s="33"/>
      <c r="D34" s="33"/>
      <c r="E34" s="33"/>
      <c r="F34" s="33"/>
      <c r="G34" s="33"/>
      <c r="H34" s="33"/>
    </row>
  </sheetData>
  <sheetProtection algorithmName="SHA-512" hashValue="9xb4+Csmu0DGiTa47WsbNQXGTZh6Jl0lwuWRGB5zkdT23VfHgtttTSAfixnUFfZC/hp7MimzwVkZQRsYIoIByw==" saltValue="GlPcAQgqkTKHksHEBIOXOiUXXRvKPjAwerEUIuA04TKezRzcuyXy9Dp5lOSQp8sXqVQxmcDeOJBx7rBuXTbrc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6"/>
  <sheetViews>
    <sheetView showGridLines="0" topLeftCell="A1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17</v>
      </c>
      <c r="I6" s="107"/>
      <c r="L6" s="19"/>
    </row>
    <row r="7" spans="1:4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2" t="s">
        <v>114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115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ROUND(J133,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ROUND((SUM(BE133:BE535)),  2)</f>
        <v>0</v>
      </c>
      <c r="G33" s="33"/>
      <c r="H33" s="33"/>
      <c r="I33" s="130">
        <v>0.21</v>
      </c>
      <c r="J33" s="129">
        <f>ROUND(((SUM(BE133:BE535))*I33),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ROUND((SUM(BF133:BF535)),  2)</f>
        <v>0</v>
      </c>
      <c r="G34" s="33"/>
      <c r="H34" s="33"/>
      <c r="I34" s="130">
        <v>0.15</v>
      </c>
      <c r="J34" s="129">
        <f>ROUND(((SUM(BF133:BF535))*I34),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ROUND((SUM(BG133:BG535)),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ROUND((SUM(BH133:BH535)),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ROUND((SUM(BI133:BI535)),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01 - Stavební část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Onderka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J133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2:12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J134</f>
        <v>0</v>
      </c>
      <c r="K97" s="161"/>
      <c r="L97" s="166"/>
    </row>
    <row r="98" spans="2:12" s="9" customFormat="1" ht="24.95" customHeight="1">
      <c r="B98" s="160"/>
      <c r="C98" s="161"/>
      <c r="D98" s="162" t="s">
        <v>122</v>
      </c>
      <c r="E98" s="163"/>
      <c r="F98" s="163"/>
      <c r="G98" s="163"/>
      <c r="H98" s="163"/>
      <c r="I98" s="164"/>
      <c r="J98" s="165">
        <f>J156</f>
        <v>0</v>
      </c>
      <c r="K98" s="161"/>
      <c r="L98" s="166"/>
    </row>
    <row r="99" spans="2:12" s="9" customFormat="1" ht="24.95" customHeight="1">
      <c r="B99" s="160"/>
      <c r="C99" s="161"/>
      <c r="D99" s="162" t="s">
        <v>123</v>
      </c>
      <c r="E99" s="163"/>
      <c r="F99" s="163"/>
      <c r="G99" s="163"/>
      <c r="H99" s="163"/>
      <c r="I99" s="164"/>
      <c r="J99" s="165">
        <f>J241</f>
        <v>0</v>
      </c>
      <c r="K99" s="161"/>
      <c r="L99" s="166"/>
    </row>
    <row r="100" spans="2:12" s="9" customFormat="1" ht="24.95" customHeight="1">
      <c r="B100" s="160"/>
      <c r="C100" s="161"/>
      <c r="D100" s="162" t="s">
        <v>124</v>
      </c>
      <c r="E100" s="163"/>
      <c r="F100" s="163"/>
      <c r="G100" s="163"/>
      <c r="H100" s="163"/>
      <c r="I100" s="164"/>
      <c r="J100" s="165">
        <f>J338</f>
        <v>0</v>
      </c>
      <c r="K100" s="161"/>
      <c r="L100" s="166"/>
    </row>
    <row r="101" spans="2:12" s="9" customFormat="1" ht="24.95" customHeight="1">
      <c r="B101" s="160"/>
      <c r="C101" s="161"/>
      <c r="D101" s="162" t="s">
        <v>125</v>
      </c>
      <c r="E101" s="163"/>
      <c r="F101" s="163"/>
      <c r="G101" s="163"/>
      <c r="H101" s="163"/>
      <c r="I101" s="164"/>
      <c r="J101" s="165">
        <f>J345</f>
        <v>0</v>
      </c>
      <c r="K101" s="161"/>
      <c r="L101" s="166"/>
    </row>
    <row r="102" spans="2:12" s="9" customFormat="1" ht="24.95" customHeight="1">
      <c r="B102" s="160"/>
      <c r="C102" s="161"/>
      <c r="D102" s="162" t="s">
        <v>126</v>
      </c>
      <c r="E102" s="163"/>
      <c r="F102" s="163"/>
      <c r="G102" s="163"/>
      <c r="H102" s="163"/>
      <c r="I102" s="164"/>
      <c r="J102" s="165">
        <f>J347</f>
        <v>0</v>
      </c>
      <c r="K102" s="161"/>
      <c r="L102" s="166"/>
    </row>
    <row r="103" spans="2:12" s="9" customFormat="1" ht="24.95" customHeight="1">
      <c r="B103" s="160"/>
      <c r="C103" s="161"/>
      <c r="D103" s="162" t="s">
        <v>127</v>
      </c>
      <c r="E103" s="163"/>
      <c r="F103" s="163"/>
      <c r="G103" s="163"/>
      <c r="H103" s="163"/>
      <c r="I103" s="164"/>
      <c r="J103" s="165">
        <f>J355</f>
        <v>0</v>
      </c>
      <c r="K103" s="161"/>
      <c r="L103" s="166"/>
    </row>
    <row r="104" spans="2:12" s="9" customFormat="1" ht="24.95" customHeight="1">
      <c r="B104" s="160"/>
      <c r="C104" s="161"/>
      <c r="D104" s="162" t="s">
        <v>128</v>
      </c>
      <c r="E104" s="163"/>
      <c r="F104" s="163"/>
      <c r="G104" s="163"/>
      <c r="H104" s="163"/>
      <c r="I104" s="164"/>
      <c r="J104" s="165">
        <f>J360</f>
        <v>0</v>
      </c>
      <c r="K104" s="161"/>
      <c r="L104" s="166"/>
    </row>
    <row r="105" spans="2:12" s="9" customFormat="1" ht="24.95" customHeight="1">
      <c r="B105" s="160"/>
      <c r="C105" s="161"/>
      <c r="D105" s="162" t="s">
        <v>129</v>
      </c>
      <c r="E105" s="163"/>
      <c r="F105" s="163"/>
      <c r="G105" s="163"/>
      <c r="H105" s="163"/>
      <c r="I105" s="164"/>
      <c r="J105" s="165">
        <f>J362</f>
        <v>0</v>
      </c>
      <c r="K105" s="161"/>
      <c r="L105" s="166"/>
    </row>
    <row r="106" spans="2:12" s="9" customFormat="1" ht="24.95" customHeight="1">
      <c r="B106" s="160"/>
      <c r="C106" s="161"/>
      <c r="D106" s="162" t="s">
        <v>130</v>
      </c>
      <c r="E106" s="163"/>
      <c r="F106" s="163"/>
      <c r="G106" s="163"/>
      <c r="H106" s="163"/>
      <c r="I106" s="164"/>
      <c r="J106" s="165">
        <f>J381</f>
        <v>0</v>
      </c>
      <c r="K106" s="161"/>
      <c r="L106" s="166"/>
    </row>
    <row r="107" spans="2:12" s="9" customFormat="1" ht="24.95" customHeight="1">
      <c r="B107" s="160"/>
      <c r="C107" s="161"/>
      <c r="D107" s="162" t="s">
        <v>131</v>
      </c>
      <c r="E107" s="163"/>
      <c r="F107" s="163"/>
      <c r="G107" s="163"/>
      <c r="H107" s="163"/>
      <c r="I107" s="164"/>
      <c r="J107" s="165">
        <f>J385</f>
        <v>0</v>
      </c>
      <c r="K107" s="161"/>
      <c r="L107" s="166"/>
    </row>
    <row r="108" spans="2:12" s="9" customFormat="1" ht="24.95" customHeight="1">
      <c r="B108" s="160"/>
      <c r="C108" s="161"/>
      <c r="D108" s="162" t="s">
        <v>132</v>
      </c>
      <c r="E108" s="163"/>
      <c r="F108" s="163"/>
      <c r="G108" s="163"/>
      <c r="H108" s="163"/>
      <c r="I108" s="164"/>
      <c r="J108" s="165">
        <f>J412</f>
        <v>0</v>
      </c>
      <c r="K108" s="161"/>
      <c r="L108" s="166"/>
    </row>
    <row r="109" spans="2:12" s="9" customFormat="1" ht="24.95" customHeight="1">
      <c r="B109" s="160"/>
      <c r="C109" s="161"/>
      <c r="D109" s="162" t="s">
        <v>133</v>
      </c>
      <c r="E109" s="163"/>
      <c r="F109" s="163"/>
      <c r="G109" s="163"/>
      <c r="H109" s="163"/>
      <c r="I109" s="164"/>
      <c r="J109" s="165">
        <f>J422</f>
        <v>0</v>
      </c>
      <c r="K109" s="161"/>
      <c r="L109" s="166"/>
    </row>
    <row r="110" spans="2:12" s="9" customFormat="1" ht="24.95" customHeight="1">
      <c r="B110" s="160"/>
      <c r="C110" s="161"/>
      <c r="D110" s="162" t="s">
        <v>134</v>
      </c>
      <c r="E110" s="163"/>
      <c r="F110" s="163"/>
      <c r="G110" s="163"/>
      <c r="H110" s="163"/>
      <c r="I110" s="164"/>
      <c r="J110" s="165">
        <f>J457</f>
        <v>0</v>
      </c>
      <c r="K110" s="161"/>
      <c r="L110" s="166"/>
    </row>
    <row r="111" spans="2:12" s="9" customFormat="1" ht="24.95" customHeight="1">
      <c r="B111" s="160"/>
      <c r="C111" s="161"/>
      <c r="D111" s="162" t="s">
        <v>135</v>
      </c>
      <c r="E111" s="163"/>
      <c r="F111" s="163"/>
      <c r="G111" s="163"/>
      <c r="H111" s="163"/>
      <c r="I111" s="164"/>
      <c r="J111" s="165">
        <f>J469</f>
        <v>0</v>
      </c>
      <c r="K111" s="161"/>
      <c r="L111" s="166"/>
    </row>
    <row r="112" spans="2:12" s="9" customFormat="1" ht="24.95" customHeight="1">
      <c r="B112" s="160"/>
      <c r="C112" s="161"/>
      <c r="D112" s="162" t="s">
        <v>136</v>
      </c>
      <c r="E112" s="163"/>
      <c r="F112" s="163"/>
      <c r="G112" s="163"/>
      <c r="H112" s="163"/>
      <c r="I112" s="164"/>
      <c r="J112" s="165">
        <f>J505</f>
        <v>0</v>
      </c>
      <c r="K112" s="161"/>
      <c r="L112" s="166"/>
    </row>
    <row r="113" spans="1:31" s="9" customFormat="1" ht="24.95" customHeight="1">
      <c r="B113" s="160"/>
      <c r="C113" s="161"/>
      <c r="D113" s="162" t="s">
        <v>137</v>
      </c>
      <c r="E113" s="163"/>
      <c r="F113" s="163"/>
      <c r="G113" s="163"/>
      <c r="H113" s="163"/>
      <c r="I113" s="164"/>
      <c r="J113" s="165">
        <f>J518</f>
        <v>0</v>
      </c>
      <c r="K113" s="161"/>
      <c r="L113" s="166"/>
    </row>
    <row r="114" spans="1:31" s="2" customFormat="1" ht="21.7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53"/>
      <c r="C115" s="54"/>
      <c r="D115" s="54"/>
      <c r="E115" s="54"/>
      <c r="F115" s="54"/>
      <c r="G115" s="54"/>
      <c r="H115" s="54"/>
      <c r="I115" s="151"/>
      <c r="J115" s="54"/>
      <c r="K115" s="54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6.95" customHeight="1">
      <c r="A119" s="33"/>
      <c r="B119" s="55"/>
      <c r="C119" s="56"/>
      <c r="D119" s="56"/>
      <c r="E119" s="56"/>
      <c r="F119" s="56"/>
      <c r="G119" s="56"/>
      <c r="H119" s="56"/>
      <c r="I119" s="154"/>
      <c r="J119" s="56"/>
      <c r="K119" s="56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2" t="s">
        <v>138</v>
      </c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17</v>
      </c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327" t="str">
        <f>E7</f>
        <v>Stavební úpravy rehabilitace II nemocnice Třinec p.o.</v>
      </c>
      <c r="F123" s="328"/>
      <c r="G123" s="328"/>
      <c r="H123" s="328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113</v>
      </c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279" t="str">
        <f>E9</f>
        <v>01 - Stavební část</v>
      </c>
      <c r="F125" s="329"/>
      <c r="G125" s="329"/>
      <c r="H125" s="329"/>
      <c r="I125" s="114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114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21</v>
      </c>
      <c r="D127" s="35"/>
      <c r="E127" s="35"/>
      <c r="F127" s="26" t="str">
        <f>F12</f>
        <v xml:space="preserve"> </v>
      </c>
      <c r="G127" s="35"/>
      <c r="H127" s="35"/>
      <c r="I127" s="116" t="s">
        <v>23</v>
      </c>
      <c r="J127" s="65" t="str">
        <f>IF(J12="","",J12)</f>
        <v>28. 5. 2020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114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5.7" customHeight="1">
      <c r="A129" s="33"/>
      <c r="B129" s="34"/>
      <c r="C129" s="28" t="s">
        <v>25</v>
      </c>
      <c r="D129" s="35"/>
      <c r="E129" s="35"/>
      <c r="F129" s="26" t="str">
        <f>E15</f>
        <v>Nemocnice Třinec, příspěvková organizace, Kaštanov</v>
      </c>
      <c r="G129" s="35"/>
      <c r="H129" s="35"/>
      <c r="I129" s="116" t="s">
        <v>31</v>
      </c>
      <c r="J129" s="31" t="str">
        <f>E21</f>
        <v>Stavební a rozvojová s.r.o.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29</v>
      </c>
      <c r="D130" s="35"/>
      <c r="E130" s="35"/>
      <c r="F130" s="26" t="str">
        <f>IF(E18="","",E18)</f>
        <v>Vyplň údaj</v>
      </c>
      <c r="G130" s="35"/>
      <c r="H130" s="35"/>
      <c r="I130" s="116" t="s">
        <v>34</v>
      </c>
      <c r="J130" s="31" t="str">
        <f>E24</f>
        <v>Onderka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5"/>
      <c r="D131" s="35"/>
      <c r="E131" s="35"/>
      <c r="F131" s="35"/>
      <c r="G131" s="35"/>
      <c r="H131" s="35"/>
      <c r="I131" s="114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0" customFormat="1" ht="29.25" customHeight="1">
      <c r="A132" s="167"/>
      <c r="B132" s="168"/>
      <c r="C132" s="169" t="s">
        <v>139</v>
      </c>
      <c r="D132" s="170" t="s">
        <v>62</v>
      </c>
      <c r="E132" s="170" t="s">
        <v>58</v>
      </c>
      <c r="F132" s="170" t="s">
        <v>59</v>
      </c>
      <c r="G132" s="170" t="s">
        <v>140</v>
      </c>
      <c r="H132" s="170" t="s">
        <v>141</v>
      </c>
      <c r="I132" s="171" t="s">
        <v>142</v>
      </c>
      <c r="J132" s="172" t="s">
        <v>118</v>
      </c>
      <c r="K132" s="173" t="s">
        <v>143</v>
      </c>
      <c r="L132" s="174"/>
      <c r="M132" s="74" t="s">
        <v>1</v>
      </c>
      <c r="N132" s="75" t="s">
        <v>41</v>
      </c>
      <c r="O132" s="75" t="s">
        <v>144</v>
      </c>
      <c r="P132" s="75" t="s">
        <v>145</v>
      </c>
      <c r="Q132" s="75" t="s">
        <v>146</v>
      </c>
      <c r="R132" s="75" t="s">
        <v>147</v>
      </c>
      <c r="S132" s="75" t="s">
        <v>148</v>
      </c>
      <c r="T132" s="76" t="s">
        <v>149</v>
      </c>
      <c r="U132" s="167"/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/>
    </row>
    <row r="133" spans="1:65" s="2" customFormat="1" ht="22.9" customHeight="1">
      <c r="A133" s="33"/>
      <c r="B133" s="34"/>
      <c r="C133" s="81" t="s">
        <v>150</v>
      </c>
      <c r="D133" s="35"/>
      <c r="E133" s="35"/>
      <c r="F133" s="35"/>
      <c r="G133" s="35"/>
      <c r="H133" s="35"/>
      <c r="I133" s="114"/>
      <c r="J133" s="175">
        <f>BK133</f>
        <v>0</v>
      </c>
      <c r="K133" s="35"/>
      <c r="L133" s="38"/>
      <c r="M133" s="77"/>
      <c r="N133" s="176"/>
      <c r="O133" s="78"/>
      <c r="P133" s="177">
        <f>P134+P156+P241+P338+P345+P347+P355+P360+P362+P381+P385+P412+P422+P457+P469+P505+P518</f>
        <v>0</v>
      </c>
      <c r="Q133" s="78"/>
      <c r="R133" s="177">
        <f>R134+R156+R241+R338+R345+R347+R355+R360+R362+R381+R385+R412+R422+R457+R469+R505+R518</f>
        <v>18.976522140000004</v>
      </c>
      <c r="S133" s="78"/>
      <c r="T133" s="178">
        <f>T134+T156+T241+T338+T345+T347+T355+T360+T362+T381+T385+T412+T422+T457+T469+T505+T518</f>
        <v>55.702706000000013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76</v>
      </c>
      <c r="AU133" s="16" t="s">
        <v>120</v>
      </c>
      <c r="BK133" s="179">
        <f>BK134+BK156+BK241+BK338+BK345+BK347+BK355+BK360+BK362+BK381+BK385+BK412+BK422+BK457+BK469+BK505+BK518</f>
        <v>0</v>
      </c>
    </row>
    <row r="134" spans="1:65" s="11" customFormat="1" ht="25.9" customHeight="1">
      <c r="B134" s="180"/>
      <c r="C134" s="181"/>
      <c r="D134" s="182" t="s">
        <v>76</v>
      </c>
      <c r="E134" s="183" t="s">
        <v>151</v>
      </c>
      <c r="F134" s="183" t="s">
        <v>152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SUM(P135:P155)</f>
        <v>0</v>
      </c>
      <c r="Q134" s="188"/>
      <c r="R134" s="189">
        <f>SUM(R135:R155)</f>
        <v>1.8811252999999999</v>
      </c>
      <c r="S134" s="188"/>
      <c r="T134" s="190">
        <f>SUM(T135:T155)</f>
        <v>0</v>
      </c>
      <c r="AR134" s="191" t="s">
        <v>85</v>
      </c>
      <c r="AT134" s="192" t="s">
        <v>76</v>
      </c>
      <c r="AU134" s="192" t="s">
        <v>77</v>
      </c>
      <c r="AY134" s="191" t="s">
        <v>153</v>
      </c>
      <c r="BK134" s="193">
        <f>SUM(BK135:BK155)</f>
        <v>0</v>
      </c>
    </row>
    <row r="135" spans="1:65" s="2" customFormat="1" ht="33" customHeight="1">
      <c r="A135" s="33"/>
      <c r="B135" s="34"/>
      <c r="C135" s="194" t="s">
        <v>85</v>
      </c>
      <c r="D135" s="194" t="s">
        <v>154</v>
      </c>
      <c r="E135" s="195" t="s">
        <v>155</v>
      </c>
      <c r="F135" s="196" t="s">
        <v>156</v>
      </c>
      <c r="G135" s="197" t="s">
        <v>157</v>
      </c>
      <c r="H135" s="198">
        <v>0.54700000000000004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42</v>
      </c>
      <c r="O135" s="70"/>
      <c r="P135" s="204">
        <f>O135*H135</f>
        <v>0</v>
      </c>
      <c r="Q135" s="204">
        <v>1.8774999999999999</v>
      </c>
      <c r="R135" s="204">
        <f>Q135*H135</f>
        <v>1.0269925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158</v>
      </c>
      <c r="AT135" s="206" t="s">
        <v>154</v>
      </c>
      <c r="AU135" s="206" t="s">
        <v>85</v>
      </c>
      <c r="AY135" s="16" t="s">
        <v>153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85</v>
      </c>
      <c r="BK135" s="207">
        <f>ROUND(I135*H135,2)</f>
        <v>0</v>
      </c>
      <c r="BL135" s="16" t="s">
        <v>158</v>
      </c>
      <c r="BM135" s="206" t="s">
        <v>159</v>
      </c>
    </row>
    <row r="136" spans="1:65" s="12" customFormat="1" ht="11.25">
      <c r="B136" s="208"/>
      <c r="C136" s="209"/>
      <c r="D136" s="210" t="s">
        <v>160</v>
      </c>
      <c r="E136" s="211" t="s">
        <v>1</v>
      </c>
      <c r="F136" s="212" t="s">
        <v>161</v>
      </c>
      <c r="G136" s="209"/>
      <c r="H136" s="213">
        <v>0.54700000000000004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160</v>
      </c>
      <c r="AU136" s="219" t="s">
        <v>85</v>
      </c>
      <c r="AV136" s="12" t="s">
        <v>87</v>
      </c>
      <c r="AW136" s="12" t="s">
        <v>33</v>
      </c>
      <c r="AX136" s="12" t="s">
        <v>85</v>
      </c>
      <c r="AY136" s="219" t="s">
        <v>153</v>
      </c>
    </row>
    <row r="137" spans="1:65" s="2" customFormat="1" ht="21.75" customHeight="1">
      <c r="A137" s="33"/>
      <c r="B137" s="34"/>
      <c r="C137" s="194" t="s">
        <v>87</v>
      </c>
      <c r="D137" s="194" t="s">
        <v>154</v>
      </c>
      <c r="E137" s="195" t="s">
        <v>162</v>
      </c>
      <c r="F137" s="196" t="s">
        <v>163</v>
      </c>
      <c r="G137" s="197" t="s">
        <v>157</v>
      </c>
      <c r="H137" s="198">
        <v>0.14000000000000001</v>
      </c>
      <c r="I137" s="199"/>
      <c r="J137" s="200">
        <f>ROUND(I137*H137,2)</f>
        <v>0</v>
      </c>
      <c r="K137" s="201"/>
      <c r="L137" s="38"/>
      <c r="M137" s="202" t="s">
        <v>1</v>
      </c>
      <c r="N137" s="203" t="s">
        <v>42</v>
      </c>
      <c r="O137" s="70"/>
      <c r="P137" s="204">
        <f>O137*H137</f>
        <v>0</v>
      </c>
      <c r="Q137" s="204">
        <v>1.94302</v>
      </c>
      <c r="R137" s="204">
        <f>Q137*H137</f>
        <v>0.27202280000000001</v>
      </c>
      <c r="S137" s="204">
        <v>0</v>
      </c>
      <c r="T137" s="20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158</v>
      </c>
      <c r="AT137" s="206" t="s">
        <v>154</v>
      </c>
      <c r="AU137" s="206" t="s">
        <v>85</v>
      </c>
      <c r="AY137" s="16" t="s">
        <v>153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85</v>
      </c>
      <c r="BK137" s="207">
        <f>ROUND(I137*H137,2)</f>
        <v>0</v>
      </c>
      <c r="BL137" s="16" t="s">
        <v>158</v>
      </c>
      <c r="BM137" s="206" t="s">
        <v>164</v>
      </c>
    </row>
    <row r="138" spans="1:65" s="13" customFormat="1" ht="11.25">
      <c r="B138" s="220"/>
      <c r="C138" s="221"/>
      <c r="D138" s="210" t="s">
        <v>160</v>
      </c>
      <c r="E138" s="222" t="s">
        <v>1</v>
      </c>
      <c r="F138" s="223" t="s">
        <v>165</v>
      </c>
      <c r="G138" s="221"/>
      <c r="H138" s="222" t="s">
        <v>1</v>
      </c>
      <c r="I138" s="224"/>
      <c r="J138" s="221"/>
      <c r="K138" s="221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160</v>
      </c>
      <c r="AU138" s="229" t="s">
        <v>85</v>
      </c>
      <c r="AV138" s="13" t="s">
        <v>85</v>
      </c>
      <c r="AW138" s="13" t="s">
        <v>33</v>
      </c>
      <c r="AX138" s="13" t="s">
        <v>77</v>
      </c>
      <c r="AY138" s="229" t="s">
        <v>153</v>
      </c>
    </row>
    <row r="139" spans="1:65" s="12" customFormat="1" ht="11.25">
      <c r="B139" s="208"/>
      <c r="C139" s="209"/>
      <c r="D139" s="210" t="s">
        <v>160</v>
      </c>
      <c r="E139" s="211" t="s">
        <v>1</v>
      </c>
      <c r="F139" s="212" t="s">
        <v>166</v>
      </c>
      <c r="G139" s="209"/>
      <c r="H139" s="213">
        <v>7.1999999999999995E-2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160</v>
      </c>
      <c r="AU139" s="219" t="s">
        <v>85</v>
      </c>
      <c r="AV139" s="12" t="s">
        <v>87</v>
      </c>
      <c r="AW139" s="12" t="s">
        <v>33</v>
      </c>
      <c r="AX139" s="12" t="s">
        <v>77</v>
      </c>
      <c r="AY139" s="219" t="s">
        <v>153</v>
      </c>
    </row>
    <row r="140" spans="1:65" s="12" customFormat="1" ht="11.25">
      <c r="B140" s="208"/>
      <c r="C140" s="209"/>
      <c r="D140" s="210" t="s">
        <v>160</v>
      </c>
      <c r="E140" s="211" t="s">
        <v>1</v>
      </c>
      <c r="F140" s="212" t="s">
        <v>167</v>
      </c>
      <c r="G140" s="209"/>
      <c r="H140" s="213">
        <v>6.8000000000000005E-2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160</v>
      </c>
      <c r="AU140" s="219" t="s">
        <v>85</v>
      </c>
      <c r="AV140" s="12" t="s">
        <v>87</v>
      </c>
      <c r="AW140" s="12" t="s">
        <v>33</v>
      </c>
      <c r="AX140" s="12" t="s">
        <v>77</v>
      </c>
      <c r="AY140" s="219" t="s">
        <v>153</v>
      </c>
    </row>
    <row r="141" spans="1:65" s="14" customFormat="1" ht="11.25">
      <c r="B141" s="230"/>
      <c r="C141" s="231"/>
      <c r="D141" s="210" t="s">
        <v>160</v>
      </c>
      <c r="E141" s="232" t="s">
        <v>1</v>
      </c>
      <c r="F141" s="233" t="s">
        <v>168</v>
      </c>
      <c r="G141" s="231"/>
      <c r="H141" s="234">
        <v>0.14000000000000001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160</v>
      </c>
      <c r="AU141" s="240" t="s">
        <v>85</v>
      </c>
      <c r="AV141" s="14" t="s">
        <v>158</v>
      </c>
      <c r="AW141" s="14" t="s">
        <v>33</v>
      </c>
      <c r="AX141" s="14" t="s">
        <v>85</v>
      </c>
      <c r="AY141" s="240" t="s">
        <v>153</v>
      </c>
    </row>
    <row r="142" spans="1:65" s="2" customFormat="1" ht="21.75" customHeight="1">
      <c r="A142" s="33"/>
      <c r="B142" s="34"/>
      <c r="C142" s="194" t="s">
        <v>151</v>
      </c>
      <c r="D142" s="194" t="s">
        <v>154</v>
      </c>
      <c r="E142" s="195" t="s">
        <v>169</v>
      </c>
      <c r="F142" s="196" t="s">
        <v>170</v>
      </c>
      <c r="G142" s="197" t="s">
        <v>171</v>
      </c>
      <c r="H142" s="198">
        <v>0.28699999999999998</v>
      </c>
      <c r="I142" s="199"/>
      <c r="J142" s="200">
        <f>ROUND(I142*H142,2)</f>
        <v>0</v>
      </c>
      <c r="K142" s="201"/>
      <c r="L142" s="38"/>
      <c r="M142" s="202" t="s">
        <v>1</v>
      </c>
      <c r="N142" s="203" t="s">
        <v>42</v>
      </c>
      <c r="O142" s="70"/>
      <c r="P142" s="204">
        <f>O142*H142</f>
        <v>0</v>
      </c>
      <c r="Q142" s="204">
        <v>1.0900000000000001</v>
      </c>
      <c r="R142" s="204">
        <f>Q142*H142</f>
        <v>0.31283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158</v>
      </c>
      <c r="AT142" s="206" t="s">
        <v>154</v>
      </c>
      <c r="AU142" s="206" t="s">
        <v>85</v>
      </c>
      <c r="AY142" s="16" t="s">
        <v>153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85</v>
      </c>
      <c r="BK142" s="207">
        <f>ROUND(I142*H142,2)</f>
        <v>0</v>
      </c>
      <c r="BL142" s="16" t="s">
        <v>158</v>
      </c>
      <c r="BM142" s="206" t="s">
        <v>172</v>
      </c>
    </row>
    <row r="143" spans="1:65" s="13" customFormat="1" ht="11.25">
      <c r="B143" s="220"/>
      <c r="C143" s="221"/>
      <c r="D143" s="210" t="s">
        <v>160</v>
      </c>
      <c r="E143" s="222" t="s">
        <v>1</v>
      </c>
      <c r="F143" s="223" t="s">
        <v>173</v>
      </c>
      <c r="G143" s="221"/>
      <c r="H143" s="222" t="s">
        <v>1</v>
      </c>
      <c r="I143" s="224"/>
      <c r="J143" s="221"/>
      <c r="K143" s="221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160</v>
      </c>
      <c r="AU143" s="229" t="s">
        <v>85</v>
      </c>
      <c r="AV143" s="13" t="s">
        <v>85</v>
      </c>
      <c r="AW143" s="13" t="s">
        <v>33</v>
      </c>
      <c r="AX143" s="13" t="s">
        <v>77</v>
      </c>
      <c r="AY143" s="229" t="s">
        <v>153</v>
      </c>
    </row>
    <row r="144" spans="1:65" s="12" customFormat="1" ht="11.25">
      <c r="B144" s="208"/>
      <c r="C144" s="209"/>
      <c r="D144" s="210" t="s">
        <v>160</v>
      </c>
      <c r="E144" s="211" t="s">
        <v>1</v>
      </c>
      <c r="F144" s="212" t="s">
        <v>174</v>
      </c>
      <c r="G144" s="209"/>
      <c r="H144" s="213">
        <v>2.1999999999999999E-2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160</v>
      </c>
      <c r="AU144" s="219" t="s">
        <v>85</v>
      </c>
      <c r="AV144" s="12" t="s">
        <v>87</v>
      </c>
      <c r="AW144" s="12" t="s">
        <v>33</v>
      </c>
      <c r="AX144" s="12" t="s">
        <v>77</v>
      </c>
      <c r="AY144" s="219" t="s">
        <v>153</v>
      </c>
    </row>
    <row r="145" spans="1:65" s="13" customFormat="1" ht="11.25">
      <c r="B145" s="220"/>
      <c r="C145" s="221"/>
      <c r="D145" s="210" t="s">
        <v>160</v>
      </c>
      <c r="E145" s="222" t="s">
        <v>1</v>
      </c>
      <c r="F145" s="223" t="s">
        <v>175</v>
      </c>
      <c r="G145" s="221"/>
      <c r="H145" s="222" t="s">
        <v>1</v>
      </c>
      <c r="I145" s="224"/>
      <c r="J145" s="221"/>
      <c r="K145" s="221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160</v>
      </c>
      <c r="AU145" s="229" t="s">
        <v>85</v>
      </c>
      <c r="AV145" s="13" t="s">
        <v>85</v>
      </c>
      <c r="AW145" s="13" t="s">
        <v>33</v>
      </c>
      <c r="AX145" s="13" t="s">
        <v>77</v>
      </c>
      <c r="AY145" s="229" t="s">
        <v>153</v>
      </c>
    </row>
    <row r="146" spans="1:65" s="12" customFormat="1" ht="11.25">
      <c r="B146" s="208"/>
      <c r="C146" s="209"/>
      <c r="D146" s="210" t="s">
        <v>160</v>
      </c>
      <c r="E146" s="211" t="s">
        <v>1</v>
      </c>
      <c r="F146" s="212" t="s">
        <v>176</v>
      </c>
      <c r="G146" s="209"/>
      <c r="H146" s="213">
        <v>0.223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160</v>
      </c>
      <c r="AU146" s="219" t="s">
        <v>85</v>
      </c>
      <c r="AV146" s="12" t="s">
        <v>87</v>
      </c>
      <c r="AW146" s="12" t="s">
        <v>33</v>
      </c>
      <c r="AX146" s="12" t="s">
        <v>77</v>
      </c>
      <c r="AY146" s="219" t="s">
        <v>153</v>
      </c>
    </row>
    <row r="147" spans="1:65" s="13" customFormat="1" ht="11.25">
      <c r="B147" s="220"/>
      <c r="C147" s="221"/>
      <c r="D147" s="210" t="s">
        <v>160</v>
      </c>
      <c r="E147" s="222" t="s">
        <v>1</v>
      </c>
      <c r="F147" s="223" t="s">
        <v>177</v>
      </c>
      <c r="G147" s="221"/>
      <c r="H147" s="222" t="s">
        <v>1</v>
      </c>
      <c r="I147" s="224"/>
      <c r="J147" s="221"/>
      <c r="K147" s="221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160</v>
      </c>
      <c r="AU147" s="229" t="s">
        <v>85</v>
      </c>
      <c r="AV147" s="13" t="s">
        <v>85</v>
      </c>
      <c r="AW147" s="13" t="s">
        <v>33</v>
      </c>
      <c r="AX147" s="13" t="s">
        <v>77</v>
      </c>
      <c r="AY147" s="229" t="s">
        <v>153</v>
      </c>
    </row>
    <row r="148" spans="1:65" s="12" customFormat="1" ht="11.25">
      <c r="B148" s="208"/>
      <c r="C148" s="209"/>
      <c r="D148" s="210" t="s">
        <v>160</v>
      </c>
      <c r="E148" s="211" t="s">
        <v>1</v>
      </c>
      <c r="F148" s="212" t="s">
        <v>174</v>
      </c>
      <c r="G148" s="209"/>
      <c r="H148" s="213">
        <v>2.1999999999999999E-2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160</v>
      </c>
      <c r="AU148" s="219" t="s">
        <v>85</v>
      </c>
      <c r="AV148" s="12" t="s">
        <v>87</v>
      </c>
      <c r="AW148" s="12" t="s">
        <v>33</v>
      </c>
      <c r="AX148" s="12" t="s">
        <v>77</v>
      </c>
      <c r="AY148" s="219" t="s">
        <v>153</v>
      </c>
    </row>
    <row r="149" spans="1:65" s="13" customFormat="1" ht="11.25">
      <c r="B149" s="220"/>
      <c r="C149" s="221"/>
      <c r="D149" s="210" t="s">
        <v>160</v>
      </c>
      <c r="E149" s="222" t="s">
        <v>1</v>
      </c>
      <c r="F149" s="223" t="s">
        <v>178</v>
      </c>
      <c r="G149" s="221"/>
      <c r="H149" s="222" t="s">
        <v>1</v>
      </c>
      <c r="I149" s="224"/>
      <c r="J149" s="221"/>
      <c r="K149" s="221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160</v>
      </c>
      <c r="AU149" s="229" t="s">
        <v>85</v>
      </c>
      <c r="AV149" s="13" t="s">
        <v>85</v>
      </c>
      <c r="AW149" s="13" t="s">
        <v>33</v>
      </c>
      <c r="AX149" s="13" t="s">
        <v>77</v>
      </c>
      <c r="AY149" s="229" t="s">
        <v>153</v>
      </c>
    </row>
    <row r="150" spans="1:65" s="12" customFormat="1" ht="11.25">
      <c r="B150" s="208"/>
      <c r="C150" s="209"/>
      <c r="D150" s="210" t="s">
        <v>160</v>
      </c>
      <c r="E150" s="211" t="s">
        <v>1</v>
      </c>
      <c r="F150" s="212" t="s">
        <v>179</v>
      </c>
      <c r="G150" s="209"/>
      <c r="H150" s="213">
        <v>0.02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160</v>
      </c>
      <c r="AU150" s="219" t="s">
        <v>85</v>
      </c>
      <c r="AV150" s="12" t="s">
        <v>87</v>
      </c>
      <c r="AW150" s="12" t="s">
        <v>33</v>
      </c>
      <c r="AX150" s="12" t="s">
        <v>77</v>
      </c>
      <c r="AY150" s="219" t="s">
        <v>153</v>
      </c>
    </row>
    <row r="151" spans="1:65" s="14" customFormat="1" ht="11.25">
      <c r="B151" s="230"/>
      <c r="C151" s="231"/>
      <c r="D151" s="210" t="s">
        <v>160</v>
      </c>
      <c r="E151" s="232" t="s">
        <v>1</v>
      </c>
      <c r="F151" s="233" t="s">
        <v>168</v>
      </c>
      <c r="G151" s="231"/>
      <c r="H151" s="234">
        <v>0.28700000000000003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160</v>
      </c>
      <c r="AU151" s="240" t="s">
        <v>85</v>
      </c>
      <c r="AV151" s="14" t="s">
        <v>158</v>
      </c>
      <c r="AW151" s="14" t="s">
        <v>33</v>
      </c>
      <c r="AX151" s="14" t="s">
        <v>85</v>
      </c>
      <c r="AY151" s="240" t="s">
        <v>153</v>
      </c>
    </row>
    <row r="152" spans="1:65" s="2" customFormat="1" ht="44.25" customHeight="1">
      <c r="A152" s="33"/>
      <c r="B152" s="34"/>
      <c r="C152" s="194" t="s">
        <v>158</v>
      </c>
      <c r="D152" s="194" t="s">
        <v>154</v>
      </c>
      <c r="E152" s="195" t="s">
        <v>180</v>
      </c>
      <c r="F152" s="196" t="s">
        <v>181</v>
      </c>
      <c r="G152" s="197" t="s">
        <v>182</v>
      </c>
      <c r="H152" s="198">
        <v>3.74</v>
      </c>
      <c r="I152" s="199"/>
      <c r="J152" s="200">
        <f>ROUND(I152*H152,2)</f>
        <v>0</v>
      </c>
      <c r="K152" s="201"/>
      <c r="L152" s="38"/>
      <c r="M152" s="202" t="s">
        <v>1</v>
      </c>
      <c r="N152" s="203" t="s">
        <v>42</v>
      </c>
      <c r="O152" s="70"/>
      <c r="P152" s="204">
        <f>O152*H152</f>
        <v>0</v>
      </c>
      <c r="Q152" s="204">
        <v>7.1999999999999995E-2</v>
      </c>
      <c r="R152" s="204">
        <f>Q152*H152</f>
        <v>0.26928000000000002</v>
      </c>
      <c r="S152" s="204">
        <v>0</v>
      </c>
      <c r="T152" s="20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158</v>
      </c>
      <c r="AT152" s="206" t="s">
        <v>154</v>
      </c>
      <c r="AU152" s="206" t="s">
        <v>85</v>
      </c>
      <c r="AY152" s="16" t="s">
        <v>153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85</v>
      </c>
      <c r="BK152" s="207">
        <f>ROUND(I152*H152,2)</f>
        <v>0</v>
      </c>
      <c r="BL152" s="16" t="s">
        <v>158</v>
      </c>
      <c r="BM152" s="206" t="s">
        <v>183</v>
      </c>
    </row>
    <row r="153" spans="1:65" s="12" customFormat="1" ht="11.25">
      <c r="B153" s="208"/>
      <c r="C153" s="209"/>
      <c r="D153" s="210" t="s">
        <v>160</v>
      </c>
      <c r="E153" s="211" t="s">
        <v>1</v>
      </c>
      <c r="F153" s="212" t="s">
        <v>184</v>
      </c>
      <c r="G153" s="209"/>
      <c r="H153" s="213">
        <v>1.8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160</v>
      </c>
      <c r="AU153" s="219" t="s">
        <v>85</v>
      </c>
      <c r="AV153" s="12" t="s">
        <v>87</v>
      </c>
      <c r="AW153" s="12" t="s">
        <v>33</v>
      </c>
      <c r="AX153" s="12" t="s">
        <v>77</v>
      </c>
      <c r="AY153" s="219" t="s">
        <v>153</v>
      </c>
    </row>
    <row r="154" spans="1:65" s="12" customFormat="1" ht="11.25">
      <c r="B154" s="208"/>
      <c r="C154" s="209"/>
      <c r="D154" s="210" t="s">
        <v>160</v>
      </c>
      <c r="E154" s="211" t="s">
        <v>1</v>
      </c>
      <c r="F154" s="212" t="s">
        <v>185</v>
      </c>
      <c r="G154" s="209"/>
      <c r="H154" s="213">
        <v>1.94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160</v>
      </c>
      <c r="AU154" s="219" t="s">
        <v>85</v>
      </c>
      <c r="AV154" s="12" t="s">
        <v>87</v>
      </c>
      <c r="AW154" s="12" t="s">
        <v>33</v>
      </c>
      <c r="AX154" s="12" t="s">
        <v>77</v>
      </c>
      <c r="AY154" s="219" t="s">
        <v>153</v>
      </c>
    </row>
    <row r="155" spans="1:65" s="14" customFormat="1" ht="11.25">
      <c r="B155" s="230"/>
      <c r="C155" s="231"/>
      <c r="D155" s="210" t="s">
        <v>160</v>
      </c>
      <c r="E155" s="232" t="s">
        <v>1</v>
      </c>
      <c r="F155" s="233" t="s">
        <v>168</v>
      </c>
      <c r="G155" s="231"/>
      <c r="H155" s="234">
        <v>3.74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160</v>
      </c>
      <c r="AU155" s="240" t="s">
        <v>85</v>
      </c>
      <c r="AV155" s="14" t="s">
        <v>158</v>
      </c>
      <c r="AW155" s="14" t="s">
        <v>33</v>
      </c>
      <c r="AX155" s="14" t="s">
        <v>85</v>
      </c>
      <c r="AY155" s="240" t="s">
        <v>153</v>
      </c>
    </row>
    <row r="156" spans="1:65" s="11" customFormat="1" ht="25.9" customHeight="1">
      <c r="B156" s="180"/>
      <c r="C156" s="181"/>
      <c r="D156" s="182" t="s">
        <v>76</v>
      </c>
      <c r="E156" s="183" t="s">
        <v>186</v>
      </c>
      <c r="F156" s="183" t="s">
        <v>187</v>
      </c>
      <c r="G156" s="181"/>
      <c r="H156" s="181"/>
      <c r="I156" s="184"/>
      <c r="J156" s="185">
        <f>BK156</f>
        <v>0</v>
      </c>
      <c r="K156" s="181"/>
      <c r="L156" s="186"/>
      <c r="M156" s="187"/>
      <c r="N156" s="188"/>
      <c r="O156" s="188"/>
      <c r="P156" s="189">
        <f>SUM(P157:P240)</f>
        <v>0</v>
      </c>
      <c r="Q156" s="188"/>
      <c r="R156" s="189">
        <f>SUM(R157:R240)</f>
        <v>10.17909616</v>
      </c>
      <c r="S156" s="188"/>
      <c r="T156" s="190">
        <f>SUM(T157:T240)</f>
        <v>0</v>
      </c>
      <c r="AR156" s="191" t="s">
        <v>85</v>
      </c>
      <c r="AT156" s="192" t="s">
        <v>76</v>
      </c>
      <c r="AU156" s="192" t="s">
        <v>77</v>
      </c>
      <c r="AY156" s="191" t="s">
        <v>153</v>
      </c>
      <c r="BK156" s="193">
        <f>SUM(BK157:BK240)</f>
        <v>0</v>
      </c>
    </row>
    <row r="157" spans="1:65" s="2" customFormat="1" ht="33" customHeight="1">
      <c r="A157" s="33"/>
      <c r="B157" s="34"/>
      <c r="C157" s="194" t="s">
        <v>188</v>
      </c>
      <c r="D157" s="194" t="s">
        <v>154</v>
      </c>
      <c r="E157" s="195" t="s">
        <v>189</v>
      </c>
      <c r="F157" s="196" t="s">
        <v>190</v>
      </c>
      <c r="G157" s="197" t="s">
        <v>182</v>
      </c>
      <c r="H157" s="198">
        <v>4.5</v>
      </c>
      <c r="I157" s="199"/>
      <c r="J157" s="200">
        <f>ROUND(I157*H157,2)</f>
        <v>0</v>
      </c>
      <c r="K157" s="201"/>
      <c r="L157" s="38"/>
      <c r="M157" s="202" t="s">
        <v>1</v>
      </c>
      <c r="N157" s="203" t="s">
        <v>42</v>
      </c>
      <c r="O157" s="70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158</v>
      </c>
      <c r="AT157" s="206" t="s">
        <v>154</v>
      </c>
      <c r="AU157" s="206" t="s">
        <v>85</v>
      </c>
      <c r="AY157" s="16" t="s">
        <v>153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85</v>
      </c>
      <c r="BK157" s="207">
        <f>ROUND(I157*H157,2)</f>
        <v>0</v>
      </c>
      <c r="BL157" s="16" t="s">
        <v>158</v>
      </c>
      <c r="BM157" s="206" t="s">
        <v>191</v>
      </c>
    </row>
    <row r="158" spans="1:65" s="12" customFormat="1" ht="11.25">
      <c r="B158" s="208"/>
      <c r="C158" s="209"/>
      <c r="D158" s="210" t="s">
        <v>160</v>
      </c>
      <c r="E158" s="211" t="s">
        <v>1</v>
      </c>
      <c r="F158" s="212" t="s">
        <v>192</v>
      </c>
      <c r="G158" s="209"/>
      <c r="H158" s="213">
        <v>1.6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160</v>
      </c>
      <c r="AU158" s="219" t="s">
        <v>85</v>
      </c>
      <c r="AV158" s="12" t="s">
        <v>87</v>
      </c>
      <c r="AW158" s="12" t="s">
        <v>33</v>
      </c>
      <c r="AX158" s="12" t="s">
        <v>77</v>
      </c>
      <c r="AY158" s="219" t="s">
        <v>153</v>
      </c>
    </row>
    <row r="159" spans="1:65" s="12" customFormat="1" ht="11.25">
      <c r="B159" s="208"/>
      <c r="C159" s="209"/>
      <c r="D159" s="210" t="s">
        <v>160</v>
      </c>
      <c r="E159" s="211" t="s">
        <v>1</v>
      </c>
      <c r="F159" s="212" t="s">
        <v>193</v>
      </c>
      <c r="G159" s="209"/>
      <c r="H159" s="213">
        <v>2.9</v>
      </c>
      <c r="I159" s="214"/>
      <c r="J159" s="209"/>
      <c r="K159" s="209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160</v>
      </c>
      <c r="AU159" s="219" t="s">
        <v>85</v>
      </c>
      <c r="AV159" s="12" t="s">
        <v>87</v>
      </c>
      <c r="AW159" s="12" t="s">
        <v>33</v>
      </c>
      <c r="AX159" s="12" t="s">
        <v>77</v>
      </c>
      <c r="AY159" s="219" t="s">
        <v>153</v>
      </c>
    </row>
    <row r="160" spans="1:65" s="14" customFormat="1" ht="11.25">
      <c r="B160" s="230"/>
      <c r="C160" s="231"/>
      <c r="D160" s="210" t="s">
        <v>160</v>
      </c>
      <c r="E160" s="232" t="s">
        <v>1</v>
      </c>
      <c r="F160" s="233" t="s">
        <v>168</v>
      </c>
      <c r="G160" s="231"/>
      <c r="H160" s="234">
        <v>4.5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160</v>
      </c>
      <c r="AU160" s="240" t="s">
        <v>85</v>
      </c>
      <c r="AV160" s="14" t="s">
        <v>158</v>
      </c>
      <c r="AW160" s="14" t="s">
        <v>33</v>
      </c>
      <c r="AX160" s="14" t="s">
        <v>85</v>
      </c>
      <c r="AY160" s="240" t="s">
        <v>153</v>
      </c>
    </row>
    <row r="161" spans="1:65" s="2" customFormat="1" ht="33" customHeight="1">
      <c r="A161" s="33"/>
      <c r="B161" s="34"/>
      <c r="C161" s="194" t="s">
        <v>186</v>
      </c>
      <c r="D161" s="194" t="s">
        <v>154</v>
      </c>
      <c r="E161" s="195" t="s">
        <v>194</v>
      </c>
      <c r="F161" s="196" t="s">
        <v>195</v>
      </c>
      <c r="G161" s="197" t="s">
        <v>182</v>
      </c>
      <c r="H161" s="198">
        <v>72.56</v>
      </c>
      <c r="I161" s="199"/>
      <c r="J161" s="200">
        <f>ROUND(I161*H161,2)</f>
        <v>0</v>
      </c>
      <c r="K161" s="201"/>
      <c r="L161" s="38"/>
      <c r="M161" s="202" t="s">
        <v>1</v>
      </c>
      <c r="N161" s="203" t="s">
        <v>42</v>
      </c>
      <c r="O161" s="70"/>
      <c r="P161" s="204">
        <f>O161*H161</f>
        <v>0</v>
      </c>
      <c r="Q161" s="204">
        <v>4.3800000000000002E-3</v>
      </c>
      <c r="R161" s="204">
        <f>Q161*H161</f>
        <v>0.31781280000000001</v>
      </c>
      <c r="S161" s="204">
        <v>0</v>
      </c>
      <c r="T161" s="20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6" t="s">
        <v>158</v>
      </c>
      <c r="AT161" s="206" t="s">
        <v>154</v>
      </c>
      <c r="AU161" s="206" t="s">
        <v>85</v>
      </c>
      <c r="AY161" s="16" t="s">
        <v>153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85</v>
      </c>
      <c r="BK161" s="207">
        <f>ROUND(I161*H161,2)</f>
        <v>0</v>
      </c>
      <c r="BL161" s="16" t="s">
        <v>158</v>
      </c>
      <c r="BM161" s="206" t="s">
        <v>196</v>
      </c>
    </row>
    <row r="162" spans="1:65" s="12" customFormat="1" ht="11.25">
      <c r="B162" s="208"/>
      <c r="C162" s="209"/>
      <c r="D162" s="210" t="s">
        <v>160</v>
      </c>
      <c r="E162" s="211" t="s">
        <v>1</v>
      </c>
      <c r="F162" s="212" t="s">
        <v>197</v>
      </c>
      <c r="G162" s="209"/>
      <c r="H162" s="213">
        <v>72.56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160</v>
      </c>
      <c r="AU162" s="219" t="s">
        <v>85</v>
      </c>
      <c r="AV162" s="12" t="s">
        <v>87</v>
      </c>
      <c r="AW162" s="12" t="s">
        <v>33</v>
      </c>
      <c r="AX162" s="12" t="s">
        <v>85</v>
      </c>
      <c r="AY162" s="219" t="s">
        <v>153</v>
      </c>
    </row>
    <row r="163" spans="1:65" s="2" customFormat="1" ht="21.75" customHeight="1">
      <c r="A163" s="33"/>
      <c r="B163" s="34"/>
      <c r="C163" s="194" t="s">
        <v>198</v>
      </c>
      <c r="D163" s="194" t="s">
        <v>154</v>
      </c>
      <c r="E163" s="195" t="s">
        <v>199</v>
      </c>
      <c r="F163" s="196" t="s">
        <v>200</v>
      </c>
      <c r="G163" s="197" t="s">
        <v>182</v>
      </c>
      <c r="H163" s="198">
        <v>72.56</v>
      </c>
      <c r="I163" s="199"/>
      <c r="J163" s="200">
        <f>ROUND(I163*H163,2)</f>
        <v>0</v>
      </c>
      <c r="K163" s="201"/>
      <c r="L163" s="38"/>
      <c r="M163" s="202" t="s">
        <v>1</v>
      </c>
      <c r="N163" s="203" t="s">
        <v>42</v>
      </c>
      <c r="O163" s="70"/>
      <c r="P163" s="204">
        <f>O163*H163</f>
        <v>0</v>
      </c>
      <c r="Q163" s="204">
        <v>3.0000000000000001E-3</v>
      </c>
      <c r="R163" s="204">
        <f>Q163*H163</f>
        <v>0.21768000000000001</v>
      </c>
      <c r="S163" s="204">
        <v>0</v>
      </c>
      <c r="T163" s="20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6" t="s">
        <v>158</v>
      </c>
      <c r="AT163" s="206" t="s">
        <v>154</v>
      </c>
      <c r="AU163" s="206" t="s">
        <v>85</v>
      </c>
      <c r="AY163" s="16" t="s">
        <v>153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85</v>
      </c>
      <c r="BK163" s="207">
        <f>ROUND(I163*H163,2)</f>
        <v>0</v>
      </c>
      <c r="BL163" s="16" t="s">
        <v>158</v>
      </c>
      <c r="BM163" s="206" t="s">
        <v>201</v>
      </c>
    </row>
    <row r="164" spans="1:65" s="2" customFormat="1" ht="33" customHeight="1">
      <c r="A164" s="33"/>
      <c r="B164" s="34"/>
      <c r="C164" s="194" t="s">
        <v>202</v>
      </c>
      <c r="D164" s="194" t="s">
        <v>154</v>
      </c>
      <c r="E164" s="195" t="s">
        <v>203</v>
      </c>
      <c r="F164" s="196" t="s">
        <v>204</v>
      </c>
      <c r="G164" s="197" t="s">
        <v>182</v>
      </c>
      <c r="H164" s="198">
        <v>43.401000000000003</v>
      </c>
      <c r="I164" s="199"/>
      <c r="J164" s="200">
        <f>ROUND(I164*H164,2)</f>
        <v>0</v>
      </c>
      <c r="K164" s="201"/>
      <c r="L164" s="38"/>
      <c r="M164" s="202" t="s">
        <v>1</v>
      </c>
      <c r="N164" s="203" t="s">
        <v>42</v>
      </c>
      <c r="O164" s="70"/>
      <c r="P164" s="204">
        <f>O164*H164</f>
        <v>0</v>
      </c>
      <c r="Q164" s="204">
        <v>1.575E-2</v>
      </c>
      <c r="R164" s="204">
        <f>Q164*H164</f>
        <v>0.68356575000000008</v>
      </c>
      <c r="S164" s="204">
        <v>0</v>
      </c>
      <c r="T164" s="20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6" t="s">
        <v>158</v>
      </c>
      <c r="AT164" s="206" t="s">
        <v>154</v>
      </c>
      <c r="AU164" s="206" t="s">
        <v>85</v>
      </c>
      <c r="AY164" s="16" t="s">
        <v>153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85</v>
      </c>
      <c r="BK164" s="207">
        <f>ROUND(I164*H164,2)</f>
        <v>0</v>
      </c>
      <c r="BL164" s="16" t="s">
        <v>158</v>
      </c>
      <c r="BM164" s="206" t="s">
        <v>205</v>
      </c>
    </row>
    <row r="165" spans="1:65" s="12" customFormat="1" ht="11.25">
      <c r="B165" s="208"/>
      <c r="C165" s="209"/>
      <c r="D165" s="210" t="s">
        <v>160</v>
      </c>
      <c r="E165" s="211" t="s">
        <v>1</v>
      </c>
      <c r="F165" s="212" t="s">
        <v>206</v>
      </c>
      <c r="G165" s="209"/>
      <c r="H165" s="213">
        <v>21.768000000000001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160</v>
      </c>
      <c r="AU165" s="219" t="s">
        <v>85</v>
      </c>
      <c r="AV165" s="12" t="s">
        <v>87</v>
      </c>
      <c r="AW165" s="12" t="s">
        <v>33</v>
      </c>
      <c r="AX165" s="12" t="s">
        <v>77</v>
      </c>
      <c r="AY165" s="219" t="s">
        <v>153</v>
      </c>
    </row>
    <row r="166" spans="1:65" s="12" customFormat="1" ht="11.25">
      <c r="B166" s="208"/>
      <c r="C166" s="209"/>
      <c r="D166" s="210" t="s">
        <v>160</v>
      </c>
      <c r="E166" s="211" t="s">
        <v>1</v>
      </c>
      <c r="F166" s="212" t="s">
        <v>207</v>
      </c>
      <c r="G166" s="209"/>
      <c r="H166" s="213">
        <v>21.632999999999999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160</v>
      </c>
      <c r="AU166" s="219" t="s">
        <v>85</v>
      </c>
      <c r="AV166" s="12" t="s">
        <v>87</v>
      </c>
      <c r="AW166" s="12" t="s">
        <v>33</v>
      </c>
      <c r="AX166" s="12" t="s">
        <v>77</v>
      </c>
      <c r="AY166" s="219" t="s">
        <v>153</v>
      </c>
    </row>
    <row r="167" spans="1:65" s="14" customFormat="1" ht="11.25">
      <c r="B167" s="230"/>
      <c r="C167" s="231"/>
      <c r="D167" s="210" t="s">
        <v>160</v>
      </c>
      <c r="E167" s="232" t="s">
        <v>1</v>
      </c>
      <c r="F167" s="233" t="s">
        <v>168</v>
      </c>
      <c r="G167" s="231"/>
      <c r="H167" s="234">
        <v>43.401000000000003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160</v>
      </c>
      <c r="AU167" s="240" t="s">
        <v>85</v>
      </c>
      <c r="AV167" s="14" t="s">
        <v>158</v>
      </c>
      <c r="AW167" s="14" t="s">
        <v>33</v>
      </c>
      <c r="AX167" s="14" t="s">
        <v>85</v>
      </c>
      <c r="AY167" s="240" t="s">
        <v>153</v>
      </c>
    </row>
    <row r="168" spans="1:65" s="2" customFormat="1" ht="33" customHeight="1">
      <c r="A168" s="33"/>
      <c r="B168" s="34"/>
      <c r="C168" s="194" t="s">
        <v>208</v>
      </c>
      <c r="D168" s="194" t="s">
        <v>154</v>
      </c>
      <c r="E168" s="195" t="s">
        <v>209</v>
      </c>
      <c r="F168" s="196" t="s">
        <v>210</v>
      </c>
      <c r="G168" s="197" t="s">
        <v>182</v>
      </c>
      <c r="H168" s="198">
        <v>72.11</v>
      </c>
      <c r="I168" s="199"/>
      <c r="J168" s="200">
        <f>ROUND(I168*H168,2)</f>
        <v>0</v>
      </c>
      <c r="K168" s="201"/>
      <c r="L168" s="38"/>
      <c r="M168" s="202" t="s">
        <v>1</v>
      </c>
      <c r="N168" s="203" t="s">
        <v>42</v>
      </c>
      <c r="O168" s="70"/>
      <c r="P168" s="204">
        <f>O168*H168</f>
        <v>0</v>
      </c>
      <c r="Q168" s="204">
        <v>1.103E-2</v>
      </c>
      <c r="R168" s="204">
        <f>Q168*H168</f>
        <v>0.79537329999999995</v>
      </c>
      <c r="S168" s="204">
        <v>0</v>
      </c>
      <c r="T168" s="20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158</v>
      </c>
      <c r="AT168" s="206" t="s">
        <v>154</v>
      </c>
      <c r="AU168" s="206" t="s">
        <v>85</v>
      </c>
      <c r="AY168" s="16" t="s">
        <v>153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85</v>
      </c>
      <c r="BK168" s="207">
        <f>ROUND(I168*H168,2)</f>
        <v>0</v>
      </c>
      <c r="BL168" s="16" t="s">
        <v>158</v>
      </c>
      <c r="BM168" s="206" t="s">
        <v>211</v>
      </c>
    </row>
    <row r="169" spans="1:65" s="12" customFormat="1" ht="11.25">
      <c r="B169" s="208"/>
      <c r="C169" s="209"/>
      <c r="D169" s="210" t="s">
        <v>160</v>
      </c>
      <c r="E169" s="211" t="s">
        <v>1</v>
      </c>
      <c r="F169" s="212" t="s">
        <v>212</v>
      </c>
      <c r="G169" s="209"/>
      <c r="H169" s="213">
        <v>72.11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160</v>
      </c>
      <c r="AU169" s="219" t="s">
        <v>85</v>
      </c>
      <c r="AV169" s="12" t="s">
        <v>87</v>
      </c>
      <c r="AW169" s="12" t="s">
        <v>33</v>
      </c>
      <c r="AX169" s="12" t="s">
        <v>85</v>
      </c>
      <c r="AY169" s="219" t="s">
        <v>153</v>
      </c>
    </row>
    <row r="170" spans="1:65" s="2" customFormat="1" ht="33" customHeight="1">
      <c r="A170" s="33"/>
      <c r="B170" s="34"/>
      <c r="C170" s="194" t="s">
        <v>213</v>
      </c>
      <c r="D170" s="194" t="s">
        <v>154</v>
      </c>
      <c r="E170" s="195" t="s">
        <v>214</v>
      </c>
      <c r="F170" s="196" t="s">
        <v>215</v>
      </c>
      <c r="G170" s="197" t="s">
        <v>182</v>
      </c>
      <c r="H170" s="198">
        <v>171.197</v>
      </c>
      <c r="I170" s="199"/>
      <c r="J170" s="200">
        <f>ROUND(I170*H170,2)</f>
        <v>0</v>
      </c>
      <c r="K170" s="201"/>
      <c r="L170" s="38"/>
      <c r="M170" s="202" t="s">
        <v>1</v>
      </c>
      <c r="N170" s="203" t="s">
        <v>42</v>
      </c>
      <c r="O170" s="70"/>
      <c r="P170" s="204">
        <f>O170*H170</f>
        <v>0</v>
      </c>
      <c r="Q170" s="204">
        <v>4.3800000000000002E-3</v>
      </c>
      <c r="R170" s="204">
        <f>Q170*H170</f>
        <v>0.74984286</v>
      </c>
      <c r="S170" s="204">
        <v>0</v>
      </c>
      <c r="T170" s="20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6" t="s">
        <v>158</v>
      </c>
      <c r="AT170" s="206" t="s">
        <v>154</v>
      </c>
      <c r="AU170" s="206" t="s">
        <v>85</v>
      </c>
      <c r="AY170" s="16" t="s">
        <v>153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85</v>
      </c>
      <c r="BK170" s="207">
        <f>ROUND(I170*H170,2)</f>
        <v>0</v>
      </c>
      <c r="BL170" s="16" t="s">
        <v>158</v>
      </c>
      <c r="BM170" s="206" t="s">
        <v>216</v>
      </c>
    </row>
    <row r="171" spans="1:65" s="12" customFormat="1" ht="11.25">
      <c r="B171" s="208"/>
      <c r="C171" s="209"/>
      <c r="D171" s="210" t="s">
        <v>160</v>
      </c>
      <c r="E171" s="211" t="s">
        <v>1</v>
      </c>
      <c r="F171" s="212" t="s">
        <v>217</v>
      </c>
      <c r="G171" s="209"/>
      <c r="H171" s="213">
        <v>58.41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160</v>
      </c>
      <c r="AU171" s="219" t="s">
        <v>85</v>
      </c>
      <c r="AV171" s="12" t="s">
        <v>87</v>
      </c>
      <c r="AW171" s="12" t="s">
        <v>33</v>
      </c>
      <c r="AX171" s="12" t="s">
        <v>77</v>
      </c>
      <c r="AY171" s="219" t="s">
        <v>153</v>
      </c>
    </row>
    <row r="172" spans="1:65" s="12" customFormat="1" ht="11.25">
      <c r="B172" s="208"/>
      <c r="C172" s="209"/>
      <c r="D172" s="210" t="s">
        <v>160</v>
      </c>
      <c r="E172" s="211" t="s">
        <v>1</v>
      </c>
      <c r="F172" s="212" t="s">
        <v>218</v>
      </c>
      <c r="G172" s="209"/>
      <c r="H172" s="213">
        <v>29.172000000000001</v>
      </c>
      <c r="I172" s="214"/>
      <c r="J172" s="209"/>
      <c r="K172" s="209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160</v>
      </c>
      <c r="AU172" s="219" t="s">
        <v>85</v>
      </c>
      <c r="AV172" s="12" t="s">
        <v>87</v>
      </c>
      <c r="AW172" s="12" t="s">
        <v>33</v>
      </c>
      <c r="AX172" s="12" t="s">
        <v>77</v>
      </c>
      <c r="AY172" s="219" t="s">
        <v>153</v>
      </c>
    </row>
    <row r="173" spans="1:65" s="12" customFormat="1" ht="11.25">
      <c r="B173" s="208"/>
      <c r="C173" s="209"/>
      <c r="D173" s="210" t="s">
        <v>160</v>
      </c>
      <c r="E173" s="211" t="s">
        <v>1</v>
      </c>
      <c r="F173" s="212" t="s">
        <v>219</v>
      </c>
      <c r="G173" s="209"/>
      <c r="H173" s="213">
        <v>17.423999999999999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160</v>
      </c>
      <c r="AU173" s="219" t="s">
        <v>85</v>
      </c>
      <c r="AV173" s="12" t="s">
        <v>87</v>
      </c>
      <c r="AW173" s="12" t="s">
        <v>33</v>
      </c>
      <c r="AX173" s="12" t="s">
        <v>77</v>
      </c>
      <c r="AY173" s="219" t="s">
        <v>153</v>
      </c>
    </row>
    <row r="174" spans="1:65" s="12" customFormat="1" ht="11.25">
      <c r="B174" s="208"/>
      <c r="C174" s="209"/>
      <c r="D174" s="210" t="s">
        <v>160</v>
      </c>
      <c r="E174" s="211" t="s">
        <v>1</v>
      </c>
      <c r="F174" s="212" t="s">
        <v>220</v>
      </c>
      <c r="G174" s="209"/>
      <c r="H174" s="213">
        <v>39.731999999999999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160</v>
      </c>
      <c r="AU174" s="219" t="s">
        <v>85</v>
      </c>
      <c r="AV174" s="12" t="s">
        <v>87</v>
      </c>
      <c r="AW174" s="12" t="s">
        <v>33</v>
      </c>
      <c r="AX174" s="12" t="s">
        <v>77</v>
      </c>
      <c r="AY174" s="219" t="s">
        <v>153</v>
      </c>
    </row>
    <row r="175" spans="1:65" s="12" customFormat="1" ht="11.25">
      <c r="B175" s="208"/>
      <c r="C175" s="209"/>
      <c r="D175" s="210" t="s">
        <v>160</v>
      </c>
      <c r="E175" s="211" t="s">
        <v>1</v>
      </c>
      <c r="F175" s="212" t="s">
        <v>221</v>
      </c>
      <c r="G175" s="209"/>
      <c r="H175" s="213">
        <v>12.54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160</v>
      </c>
      <c r="AU175" s="219" t="s">
        <v>85</v>
      </c>
      <c r="AV175" s="12" t="s">
        <v>87</v>
      </c>
      <c r="AW175" s="12" t="s">
        <v>33</v>
      </c>
      <c r="AX175" s="12" t="s">
        <v>77</v>
      </c>
      <c r="AY175" s="219" t="s">
        <v>153</v>
      </c>
    </row>
    <row r="176" spans="1:65" s="12" customFormat="1" ht="11.25">
      <c r="B176" s="208"/>
      <c r="C176" s="209"/>
      <c r="D176" s="210" t="s">
        <v>160</v>
      </c>
      <c r="E176" s="211" t="s">
        <v>1</v>
      </c>
      <c r="F176" s="212" t="s">
        <v>222</v>
      </c>
      <c r="G176" s="209"/>
      <c r="H176" s="213">
        <v>38.94</v>
      </c>
      <c r="I176" s="214"/>
      <c r="J176" s="209"/>
      <c r="K176" s="209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160</v>
      </c>
      <c r="AU176" s="219" t="s">
        <v>85</v>
      </c>
      <c r="AV176" s="12" t="s">
        <v>87</v>
      </c>
      <c r="AW176" s="12" t="s">
        <v>33</v>
      </c>
      <c r="AX176" s="12" t="s">
        <v>77</v>
      </c>
      <c r="AY176" s="219" t="s">
        <v>153</v>
      </c>
    </row>
    <row r="177" spans="1:65" s="12" customFormat="1" ht="11.25">
      <c r="B177" s="208"/>
      <c r="C177" s="209"/>
      <c r="D177" s="210" t="s">
        <v>160</v>
      </c>
      <c r="E177" s="211" t="s">
        <v>1</v>
      </c>
      <c r="F177" s="212" t="s">
        <v>223</v>
      </c>
      <c r="G177" s="209"/>
      <c r="H177" s="213">
        <v>-14.58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160</v>
      </c>
      <c r="AU177" s="219" t="s">
        <v>85</v>
      </c>
      <c r="AV177" s="12" t="s">
        <v>87</v>
      </c>
      <c r="AW177" s="12" t="s">
        <v>33</v>
      </c>
      <c r="AX177" s="12" t="s">
        <v>77</v>
      </c>
      <c r="AY177" s="219" t="s">
        <v>153</v>
      </c>
    </row>
    <row r="178" spans="1:65" s="12" customFormat="1" ht="11.25">
      <c r="B178" s="208"/>
      <c r="C178" s="209"/>
      <c r="D178" s="210" t="s">
        <v>160</v>
      </c>
      <c r="E178" s="211" t="s">
        <v>1</v>
      </c>
      <c r="F178" s="212" t="s">
        <v>224</v>
      </c>
      <c r="G178" s="209"/>
      <c r="H178" s="213">
        <v>-3.94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160</v>
      </c>
      <c r="AU178" s="219" t="s">
        <v>85</v>
      </c>
      <c r="AV178" s="12" t="s">
        <v>87</v>
      </c>
      <c r="AW178" s="12" t="s">
        <v>33</v>
      </c>
      <c r="AX178" s="12" t="s">
        <v>77</v>
      </c>
      <c r="AY178" s="219" t="s">
        <v>153</v>
      </c>
    </row>
    <row r="179" spans="1:65" s="12" customFormat="1" ht="11.25">
      <c r="B179" s="208"/>
      <c r="C179" s="209"/>
      <c r="D179" s="210" t="s">
        <v>160</v>
      </c>
      <c r="E179" s="211" t="s">
        <v>1</v>
      </c>
      <c r="F179" s="212" t="s">
        <v>225</v>
      </c>
      <c r="G179" s="209"/>
      <c r="H179" s="213">
        <v>-6.5010000000000003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160</v>
      </c>
      <c r="AU179" s="219" t="s">
        <v>85</v>
      </c>
      <c r="AV179" s="12" t="s">
        <v>87</v>
      </c>
      <c r="AW179" s="12" t="s">
        <v>33</v>
      </c>
      <c r="AX179" s="12" t="s">
        <v>77</v>
      </c>
      <c r="AY179" s="219" t="s">
        <v>153</v>
      </c>
    </row>
    <row r="180" spans="1:65" s="14" customFormat="1" ht="11.25">
      <c r="B180" s="230"/>
      <c r="C180" s="231"/>
      <c r="D180" s="210" t="s">
        <v>160</v>
      </c>
      <c r="E180" s="232" t="s">
        <v>1</v>
      </c>
      <c r="F180" s="233" t="s">
        <v>168</v>
      </c>
      <c r="G180" s="231"/>
      <c r="H180" s="234">
        <v>171.197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160</v>
      </c>
      <c r="AU180" s="240" t="s">
        <v>85</v>
      </c>
      <c r="AV180" s="14" t="s">
        <v>158</v>
      </c>
      <c r="AW180" s="14" t="s">
        <v>33</v>
      </c>
      <c r="AX180" s="14" t="s">
        <v>85</v>
      </c>
      <c r="AY180" s="240" t="s">
        <v>153</v>
      </c>
    </row>
    <row r="181" spans="1:65" s="2" customFormat="1" ht="21.75" customHeight="1">
      <c r="A181" s="33"/>
      <c r="B181" s="34"/>
      <c r="C181" s="194" t="s">
        <v>226</v>
      </c>
      <c r="D181" s="194" t="s">
        <v>154</v>
      </c>
      <c r="E181" s="195" t="s">
        <v>227</v>
      </c>
      <c r="F181" s="196" t="s">
        <v>228</v>
      </c>
      <c r="G181" s="197" t="s">
        <v>182</v>
      </c>
      <c r="H181" s="198">
        <v>171.197</v>
      </c>
      <c r="I181" s="199"/>
      <c r="J181" s="200">
        <f>ROUND(I181*H181,2)</f>
        <v>0</v>
      </c>
      <c r="K181" s="201"/>
      <c r="L181" s="38"/>
      <c r="M181" s="202" t="s">
        <v>1</v>
      </c>
      <c r="N181" s="203" t="s">
        <v>42</v>
      </c>
      <c r="O181" s="70"/>
      <c r="P181" s="204">
        <f>O181*H181</f>
        <v>0</v>
      </c>
      <c r="Q181" s="204">
        <v>3.0000000000000001E-3</v>
      </c>
      <c r="R181" s="204">
        <f>Q181*H181</f>
        <v>0.51359100000000002</v>
      </c>
      <c r="S181" s="204">
        <v>0</v>
      </c>
      <c r="T181" s="20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6" t="s">
        <v>158</v>
      </c>
      <c r="AT181" s="206" t="s">
        <v>154</v>
      </c>
      <c r="AU181" s="206" t="s">
        <v>85</v>
      </c>
      <c r="AY181" s="16" t="s">
        <v>153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6" t="s">
        <v>85</v>
      </c>
      <c r="BK181" s="207">
        <f>ROUND(I181*H181,2)</f>
        <v>0</v>
      </c>
      <c r="BL181" s="16" t="s">
        <v>158</v>
      </c>
      <c r="BM181" s="206" t="s">
        <v>229</v>
      </c>
    </row>
    <row r="182" spans="1:65" s="2" customFormat="1" ht="33" customHeight="1">
      <c r="A182" s="33"/>
      <c r="B182" s="34"/>
      <c r="C182" s="194" t="s">
        <v>230</v>
      </c>
      <c r="D182" s="194" t="s">
        <v>154</v>
      </c>
      <c r="E182" s="195" t="s">
        <v>231</v>
      </c>
      <c r="F182" s="196" t="s">
        <v>232</v>
      </c>
      <c r="G182" s="197" t="s">
        <v>182</v>
      </c>
      <c r="H182" s="198">
        <v>61.22</v>
      </c>
      <c r="I182" s="199"/>
      <c r="J182" s="200">
        <f>ROUND(I182*H182,2)</f>
        <v>0</v>
      </c>
      <c r="K182" s="201"/>
      <c r="L182" s="38"/>
      <c r="M182" s="202" t="s">
        <v>1</v>
      </c>
      <c r="N182" s="203" t="s">
        <v>42</v>
      </c>
      <c r="O182" s="70"/>
      <c r="P182" s="204">
        <f>O182*H182</f>
        <v>0</v>
      </c>
      <c r="Q182" s="204">
        <v>1.575E-2</v>
      </c>
      <c r="R182" s="204">
        <f>Q182*H182</f>
        <v>0.96421500000000004</v>
      </c>
      <c r="S182" s="204">
        <v>0</v>
      </c>
      <c r="T182" s="20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6" t="s">
        <v>158</v>
      </c>
      <c r="AT182" s="206" t="s">
        <v>154</v>
      </c>
      <c r="AU182" s="206" t="s">
        <v>85</v>
      </c>
      <c r="AY182" s="16" t="s">
        <v>153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85</v>
      </c>
      <c r="BK182" s="207">
        <f>ROUND(I182*H182,2)</f>
        <v>0</v>
      </c>
      <c r="BL182" s="16" t="s">
        <v>158</v>
      </c>
      <c r="BM182" s="206" t="s">
        <v>233</v>
      </c>
    </row>
    <row r="183" spans="1:65" s="12" customFormat="1" ht="11.25">
      <c r="B183" s="208"/>
      <c r="C183" s="209"/>
      <c r="D183" s="210" t="s">
        <v>160</v>
      </c>
      <c r="E183" s="211" t="s">
        <v>1</v>
      </c>
      <c r="F183" s="212" t="s">
        <v>234</v>
      </c>
      <c r="G183" s="209"/>
      <c r="H183" s="213">
        <v>8.2949999999999999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160</v>
      </c>
      <c r="AU183" s="219" t="s">
        <v>85</v>
      </c>
      <c r="AV183" s="12" t="s">
        <v>87</v>
      </c>
      <c r="AW183" s="12" t="s">
        <v>33</v>
      </c>
      <c r="AX183" s="12" t="s">
        <v>77</v>
      </c>
      <c r="AY183" s="219" t="s">
        <v>153</v>
      </c>
    </row>
    <row r="184" spans="1:65" s="12" customFormat="1" ht="11.25">
      <c r="B184" s="208"/>
      <c r="C184" s="209"/>
      <c r="D184" s="210" t="s">
        <v>160</v>
      </c>
      <c r="E184" s="211" t="s">
        <v>1</v>
      </c>
      <c r="F184" s="212" t="s">
        <v>235</v>
      </c>
      <c r="G184" s="209"/>
      <c r="H184" s="213">
        <v>2.4569999999999999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160</v>
      </c>
      <c r="AU184" s="219" t="s">
        <v>85</v>
      </c>
      <c r="AV184" s="12" t="s">
        <v>87</v>
      </c>
      <c r="AW184" s="12" t="s">
        <v>33</v>
      </c>
      <c r="AX184" s="12" t="s">
        <v>77</v>
      </c>
      <c r="AY184" s="219" t="s">
        <v>153</v>
      </c>
    </row>
    <row r="185" spans="1:65" s="12" customFormat="1" ht="11.25">
      <c r="B185" s="208"/>
      <c r="C185" s="209"/>
      <c r="D185" s="210" t="s">
        <v>160</v>
      </c>
      <c r="E185" s="211" t="s">
        <v>1</v>
      </c>
      <c r="F185" s="212" t="s">
        <v>236</v>
      </c>
      <c r="G185" s="209"/>
      <c r="H185" s="213">
        <v>6.6749999999999998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160</v>
      </c>
      <c r="AU185" s="219" t="s">
        <v>85</v>
      </c>
      <c r="AV185" s="12" t="s">
        <v>87</v>
      </c>
      <c r="AW185" s="12" t="s">
        <v>33</v>
      </c>
      <c r="AX185" s="12" t="s">
        <v>77</v>
      </c>
      <c r="AY185" s="219" t="s">
        <v>153</v>
      </c>
    </row>
    <row r="186" spans="1:65" s="12" customFormat="1" ht="11.25">
      <c r="B186" s="208"/>
      <c r="C186" s="209"/>
      <c r="D186" s="210" t="s">
        <v>160</v>
      </c>
      <c r="E186" s="211" t="s">
        <v>1</v>
      </c>
      <c r="F186" s="212" t="s">
        <v>237</v>
      </c>
      <c r="G186" s="209"/>
      <c r="H186" s="213">
        <v>5.48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160</v>
      </c>
      <c r="AU186" s="219" t="s">
        <v>85</v>
      </c>
      <c r="AV186" s="12" t="s">
        <v>87</v>
      </c>
      <c r="AW186" s="12" t="s">
        <v>33</v>
      </c>
      <c r="AX186" s="12" t="s">
        <v>77</v>
      </c>
      <c r="AY186" s="219" t="s">
        <v>153</v>
      </c>
    </row>
    <row r="187" spans="1:65" s="12" customFormat="1" ht="11.25">
      <c r="B187" s="208"/>
      <c r="C187" s="209"/>
      <c r="D187" s="210" t="s">
        <v>160</v>
      </c>
      <c r="E187" s="211" t="s">
        <v>1</v>
      </c>
      <c r="F187" s="212" t="s">
        <v>238</v>
      </c>
      <c r="G187" s="209"/>
      <c r="H187" s="213">
        <v>10.35</v>
      </c>
      <c r="I187" s="214"/>
      <c r="J187" s="209"/>
      <c r="K187" s="209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160</v>
      </c>
      <c r="AU187" s="219" t="s">
        <v>85</v>
      </c>
      <c r="AV187" s="12" t="s">
        <v>87</v>
      </c>
      <c r="AW187" s="12" t="s">
        <v>33</v>
      </c>
      <c r="AX187" s="12" t="s">
        <v>77</v>
      </c>
      <c r="AY187" s="219" t="s">
        <v>153</v>
      </c>
    </row>
    <row r="188" spans="1:65" s="12" customFormat="1" ht="11.25">
      <c r="B188" s="208"/>
      <c r="C188" s="209"/>
      <c r="D188" s="210" t="s">
        <v>160</v>
      </c>
      <c r="E188" s="211" t="s">
        <v>1</v>
      </c>
      <c r="F188" s="212" t="s">
        <v>239</v>
      </c>
      <c r="G188" s="209"/>
      <c r="H188" s="213">
        <v>13.46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160</v>
      </c>
      <c r="AU188" s="219" t="s">
        <v>85</v>
      </c>
      <c r="AV188" s="12" t="s">
        <v>87</v>
      </c>
      <c r="AW188" s="12" t="s">
        <v>33</v>
      </c>
      <c r="AX188" s="12" t="s">
        <v>77</v>
      </c>
      <c r="AY188" s="219" t="s">
        <v>153</v>
      </c>
    </row>
    <row r="189" spans="1:65" s="12" customFormat="1" ht="11.25">
      <c r="B189" s="208"/>
      <c r="C189" s="209"/>
      <c r="D189" s="210" t="s">
        <v>160</v>
      </c>
      <c r="E189" s="211" t="s">
        <v>1</v>
      </c>
      <c r="F189" s="212" t="s">
        <v>240</v>
      </c>
      <c r="G189" s="209"/>
      <c r="H189" s="213">
        <v>4.6550000000000002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160</v>
      </c>
      <c r="AU189" s="219" t="s">
        <v>85</v>
      </c>
      <c r="AV189" s="12" t="s">
        <v>87</v>
      </c>
      <c r="AW189" s="12" t="s">
        <v>33</v>
      </c>
      <c r="AX189" s="12" t="s">
        <v>77</v>
      </c>
      <c r="AY189" s="219" t="s">
        <v>153</v>
      </c>
    </row>
    <row r="190" spans="1:65" s="12" customFormat="1" ht="11.25">
      <c r="B190" s="208"/>
      <c r="C190" s="209"/>
      <c r="D190" s="210" t="s">
        <v>160</v>
      </c>
      <c r="E190" s="211" t="s">
        <v>1</v>
      </c>
      <c r="F190" s="212" t="s">
        <v>241</v>
      </c>
      <c r="G190" s="209"/>
      <c r="H190" s="213">
        <v>1.8480000000000001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160</v>
      </c>
      <c r="AU190" s="219" t="s">
        <v>85</v>
      </c>
      <c r="AV190" s="12" t="s">
        <v>87</v>
      </c>
      <c r="AW190" s="12" t="s">
        <v>33</v>
      </c>
      <c r="AX190" s="12" t="s">
        <v>77</v>
      </c>
      <c r="AY190" s="219" t="s">
        <v>153</v>
      </c>
    </row>
    <row r="191" spans="1:65" s="12" customFormat="1" ht="11.25">
      <c r="B191" s="208"/>
      <c r="C191" s="209"/>
      <c r="D191" s="210" t="s">
        <v>160</v>
      </c>
      <c r="E191" s="211" t="s">
        <v>1</v>
      </c>
      <c r="F191" s="212" t="s">
        <v>242</v>
      </c>
      <c r="G191" s="209"/>
      <c r="H191" s="213">
        <v>8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160</v>
      </c>
      <c r="AU191" s="219" t="s">
        <v>85</v>
      </c>
      <c r="AV191" s="12" t="s">
        <v>87</v>
      </c>
      <c r="AW191" s="12" t="s">
        <v>33</v>
      </c>
      <c r="AX191" s="12" t="s">
        <v>77</v>
      </c>
      <c r="AY191" s="219" t="s">
        <v>153</v>
      </c>
    </row>
    <row r="192" spans="1:65" s="14" customFormat="1" ht="11.25">
      <c r="B192" s="230"/>
      <c r="C192" s="231"/>
      <c r="D192" s="210" t="s">
        <v>160</v>
      </c>
      <c r="E192" s="232" t="s">
        <v>1</v>
      </c>
      <c r="F192" s="233" t="s">
        <v>168</v>
      </c>
      <c r="G192" s="231"/>
      <c r="H192" s="234">
        <v>61.22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160</v>
      </c>
      <c r="AU192" s="240" t="s">
        <v>85</v>
      </c>
      <c r="AV192" s="14" t="s">
        <v>158</v>
      </c>
      <c r="AW192" s="14" t="s">
        <v>33</v>
      </c>
      <c r="AX192" s="14" t="s">
        <v>85</v>
      </c>
      <c r="AY192" s="240" t="s">
        <v>153</v>
      </c>
    </row>
    <row r="193" spans="1:65" s="2" customFormat="1" ht="21.75" customHeight="1">
      <c r="A193" s="33"/>
      <c r="B193" s="34"/>
      <c r="C193" s="194" t="s">
        <v>243</v>
      </c>
      <c r="D193" s="194" t="s">
        <v>154</v>
      </c>
      <c r="E193" s="195" t="s">
        <v>244</v>
      </c>
      <c r="F193" s="196" t="s">
        <v>245</v>
      </c>
      <c r="G193" s="197" t="s">
        <v>182</v>
      </c>
      <c r="H193" s="198">
        <v>22.696000000000002</v>
      </c>
      <c r="I193" s="199"/>
      <c r="J193" s="200">
        <f>ROUND(I193*H193,2)</f>
        <v>0</v>
      </c>
      <c r="K193" s="201"/>
      <c r="L193" s="38"/>
      <c r="M193" s="202" t="s">
        <v>1</v>
      </c>
      <c r="N193" s="203" t="s">
        <v>42</v>
      </c>
      <c r="O193" s="70"/>
      <c r="P193" s="204">
        <f>O193*H193</f>
        <v>0</v>
      </c>
      <c r="Q193" s="204">
        <v>3.3579999999999999E-2</v>
      </c>
      <c r="R193" s="204">
        <f>Q193*H193</f>
        <v>0.76213167999999998</v>
      </c>
      <c r="S193" s="204">
        <v>0</v>
      </c>
      <c r="T193" s="20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6" t="s">
        <v>158</v>
      </c>
      <c r="AT193" s="206" t="s">
        <v>154</v>
      </c>
      <c r="AU193" s="206" t="s">
        <v>85</v>
      </c>
      <c r="AY193" s="16" t="s">
        <v>153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85</v>
      </c>
      <c r="BK193" s="207">
        <f>ROUND(I193*H193,2)</f>
        <v>0</v>
      </c>
      <c r="BL193" s="16" t="s">
        <v>158</v>
      </c>
      <c r="BM193" s="206" t="s">
        <v>246</v>
      </c>
    </row>
    <row r="194" spans="1:65" s="12" customFormat="1" ht="11.25">
      <c r="B194" s="208"/>
      <c r="C194" s="209"/>
      <c r="D194" s="210" t="s">
        <v>160</v>
      </c>
      <c r="E194" s="211" t="s">
        <v>1</v>
      </c>
      <c r="F194" s="212" t="s">
        <v>247</v>
      </c>
      <c r="G194" s="209"/>
      <c r="H194" s="213">
        <v>12.24</v>
      </c>
      <c r="I194" s="214"/>
      <c r="J194" s="209"/>
      <c r="K194" s="209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160</v>
      </c>
      <c r="AU194" s="219" t="s">
        <v>85</v>
      </c>
      <c r="AV194" s="12" t="s">
        <v>87</v>
      </c>
      <c r="AW194" s="12" t="s">
        <v>33</v>
      </c>
      <c r="AX194" s="12" t="s">
        <v>77</v>
      </c>
      <c r="AY194" s="219" t="s">
        <v>153</v>
      </c>
    </row>
    <row r="195" spans="1:65" s="12" customFormat="1" ht="11.25">
      <c r="B195" s="208"/>
      <c r="C195" s="209"/>
      <c r="D195" s="210" t="s">
        <v>160</v>
      </c>
      <c r="E195" s="211" t="s">
        <v>1</v>
      </c>
      <c r="F195" s="212" t="s">
        <v>248</v>
      </c>
      <c r="G195" s="209"/>
      <c r="H195" s="213">
        <v>1.98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160</v>
      </c>
      <c r="AU195" s="219" t="s">
        <v>85</v>
      </c>
      <c r="AV195" s="12" t="s">
        <v>87</v>
      </c>
      <c r="AW195" s="12" t="s">
        <v>33</v>
      </c>
      <c r="AX195" s="12" t="s">
        <v>77</v>
      </c>
      <c r="AY195" s="219" t="s">
        <v>153</v>
      </c>
    </row>
    <row r="196" spans="1:65" s="12" customFormat="1" ht="11.25">
      <c r="B196" s="208"/>
      <c r="C196" s="209"/>
      <c r="D196" s="210" t="s">
        <v>160</v>
      </c>
      <c r="E196" s="211" t="s">
        <v>1</v>
      </c>
      <c r="F196" s="212" t="s">
        <v>249</v>
      </c>
      <c r="G196" s="209"/>
      <c r="H196" s="213">
        <v>0.67600000000000005</v>
      </c>
      <c r="I196" s="214"/>
      <c r="J196" s="209"/>
      <c r="K196" s="209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160</v>
      </c>
      <c r="AU196" s="219" t="s">
        <v>85</v>
      </c>
      <c r="AV196" s="12" t="s">
        <v>87</v>
      </c>
      <c r="AW196" s="12" t="s">
        <v>33</v>
      </c>
      <c r="AX196" s="12" t="s">
        <v>77</v>
      </c>
      <c r="AY196" s="219" t="s">
        <v>153</v>
      </c>
    </row>
    <row r="197" spans="1:65" s="12" customFormat="1" ht="11.25">
      <c r="B197" s="208"/>
      <c r="C197" s="209"/>
      <c r="D197" s="210" t="s">
        <v>160</v>
      </c>
      <c r="E197" s="211" t="s">
        <v>1</v>
      </c>
      <c r="F197" s="212" t="s">
        <v>250</v>
      </c>
      <c r="G197" s="209"/>
      <c r="H197" s="213">
        <v>4.8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160</v>
      </c>
      <c r="AU197" s="219" t="s">
        <v>85</v>
      </c>
      <c r="AV197" s="12" t="s">
        <v>87</v>
      </c>
      <c r="AW197" s="12" t="s">
        <v>33</v>
      </c>
      <c r="AX197" s="12" t="s">
        <v>77</v>
      </c>
      <c r="AY197" s="219" t="s">
        <v>153</v>
      </c>
    </row>
    <row r="198" spans="1:65" s="12" customFormat="1" ht="11.25">
      <c r="B198" s="208"/>
      <c r="C198" s="209"/>
      <c r="D198" s="210" t="s">
        <v>160</v>
      </c>
      <c r="E198" s="211" t="s">
        <v>1</v>
      </c>
      <c r="F198" s="212" t="s">
        <v>251</v>
      </c>
      <c r="G198" s="209"/>
      <c r="H198" s="213">
        <v>3</v>
      </c>
      <c r="I198" s="214"/>
      <c r="J198" s="209"/>
      <c r="K198" s="209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160</v>
      </c>
      <c r="AU198" s="219" t="s">
        <v>85</v>
      </c>
      <c r="AV198" s="12" t="s">
        <v>87</v>
      </c>
      <c r="AW198" s="12" t="s">
        <v>33</v>
      </c>
      <c r="AX198" s="12" t="s">
        <v>77</v>
      </c>
      <c r="AY198" s="219" t="s">
        <v>153</v>
      </c>
    </row>
    <row r="199" spans="1:65" s="14" customFormat="1" ht="11.25">
      <c r="B199" s="230"/>
      <c r="C199" s="231"/>
      <c r="D199" s="210" t="s">
        <v>160</v>
      </c>
      <c r="E199" s="232" t="s">
        <v>1</v>
      </c>
      <c r="F199" s="233" t="s">
        <v>168</v>
      </c>
      <c r="G199" s="231"/>
      <c r="H199" s="234">
        <v>22.696000000000002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160</v>
      </c>
      <c r="AU199" s="240" t="s">
        <v>85</v>
      </c>
      <c r="AV199" s="14" t="s">
        <v>158</v>
      </c>
      <c r="AW199" s="14" t="s">
        <v>33</v>
      </c>
      <c r="AX199" s="14" t="s">
        <v>85</v>
      </c>
      <c r="AY199" s="240" t="s">
        <v>153</v>
      </c>
    </row>
    <row r="200" spans="1:65" s="2" customFormat="1" ht="33" customHeight="1">
      <c r="A200" s="33"/>
      <c r="B200" s="34"/>
      <c r="C200" s="194" t="s">
        <v>252</v>
      </c>
      <c r="D200" s="194" t="s">
        <v>154</v>
      </c>
      <c r="E200" s="195" t="s">
        <v>253</v>
      </c>
      <c r="F200" s="196" t="s">
        <v>254</v>
      </c>
      <c r="G200" s="197" t="s">
        <v>182</v>
      </c>
      <c r="H200" s="198">
        <v>76.760000000000005</v>
      </c>
      <c r="I200" s="199"/>
      <c r="J200" s="200">
        <f>ROUND(I200*H200,2)</f>
        <v>0</v>
      </c>
      <c r="K200" s="201"/>
      <c r="L200" s="38"/>
      <c r="M200" s="202" t="s">
        <v>1</v>
      </c>
      <c r="N200" s="203" t="s">
        <v>42</v>
      </c>
      <c r="O200" s="70"/>
      <c r="P200" s="204">
        <f>O200*H200</f>
        <v>0</v>
      </c>
      <c r="Q200" s="204">
        <v>2.1000000000000001E-2</v>
      </c>
      <c r="R200" s="204">
        <f>Q200*H200</f>
        <v>1.6119600000000003</v>
      </c>
      <c r="S200" s="204">
        <v>0</v>
      </c>
      <c r="T200" s="20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6" t="s">
        <v>158</v>
      </c>
      <c r="AT200" s="206" t="s">
        <v>154</v>
      </c>
      <c r="AU200" s="206" t="s">
        <v>85</v>
      </c>
      <c r="AY200" s="16" t="s">
        <v>153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6" t="s">
        <v>85</v>
      </c>
      <c r="BK200" s="207">
        <f>ROUND(I200*H200,2)</f>
        <v>0</v>
      </c>
      <c r="BL200" s="16" t="s">
        <v>158</v>
      </c>
      <c r="BM200" s="206" t="s">
        <v>255</v>
      </c>
    </row>
    <row r="201" spans="1:65" s="12" customFormat="1" ht="11.25">
      <c r="B201" s="208"/>
      <c r="C201" s="209"/>
      <c r="D201" s="210" t="s">
        <v>160</v>
      </c>
      <c r="E201" s="211" t="s">
        <v>1</v>
      </c>
      <c r="F201" s="212" t="s">
        <v>256</v>
      </c>
      <c r="G201" s="209"/>
      <c r="H201" s="213">
        <v>17.7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160</v>
      </c>
      <c r="AU201" s="219" t="s">
        <v>85</v>
      </c>
      <c r="AV201" s="12" t="s">
        <v>87</v>
      </c>
      <c r="AW201" s="12" t="s">
        <v>33</v>
      </c>
      <c r="AX201" s="12" t="s">
        <v>77</v>
      </c>
      <c r="AY201" s="219" t="s">
        <v>153</v>
      </c>
    </row>
    <row r="202" spans="1:65" s="12" customFormat="1" ht="11.25">
      <c r="B202" s="208"/>
      <c r="C202" s="209"/>
      <c r="D202" s="210" t="s">
        <v>160</v>
      </c>
      <c r="E202" s="211" t="s">
        <v>1</v>
      </c>
      <c r="F202" s="212" t="s">
        <v>257</v>
      </c>
      <c r="G202" s="209"/>
      <c r="H202" s="213">
        <v>10.9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160</v>
      </c>
      <c r="AU202" s="219" t="s">
        <v>85</v>
      </c>
      <c r="AV202" s="12" t="s">
        <v>87</v>
      </c>
      <c r="AW202" s="12" t="s">
        <v>33</v>
      </c>
      <c r="AX202" s="12" t="s">
        <v>77</v>
      </c>
      <c r="AY202" s="219" t="s">
        <v>153</v>
      </c>
    </row>
    <row r="203" spans="1:65" s="12" customFormat="1" ht="11.25">
      <c r="B203" s="208"/>
      <c r="C203" s="209"/>
      <c r="D203" s="210" t="s">
        <v>160</v>
      </c>
      <c r="E203" s="211" t="s">
        <v>1</v>
      </c>
      <c r="F203" s="212" t="s">
        <v>258</v>
      </c>
      <c r="G203" s="209"/>
      <c r="H203" s="213">
        <v>7.6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160</v>
      </c>
      <c r="AU203" s="219" t="s">
        <v>85</v>
      </c>
      <c r="AV203" s="12" t="s">
        <v>87</v>
      </c>
      <c r="AW203" s="12" t="s">
        <v>33</v>
      </c>
      <c r="AX203" s="12" t="s">
        <v>77</v>
      </c>
      <c r="AY203" s="219" t="s">
        <v>153</v>
      </c>
    </row>
    <row r="204" spans="1:65" s="12" customFormat="1" ht="11.25">
      <c r="B204" s="208"/>
      <c r="C204" s="209"/>
      <c r="D204" s="210" t="s">
        <v>160</v>
      </c>
      <c r="E204" s="211" t="s">
        <v>1</v>
      </c>
      <c r="F204" s="212" t="s">
        <v>259</v>
      </c>
      <c r="G204" s="209"/>
      <c r="H204" s="213">
        <v>5.4</v>
      </c>
      <c r="I204" s="214"/>
      <c r="J204" s="209"/>
      <c r="K204" s="209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160</v>
      </c>
      <c r="AU204" s="219" t="s">
        <v>85</v>
      </c>
      <c r="AV204" s="12" t="s">
        <v>87</v>
      </c>
      <c r="AW204" s="12" t="s">
        <v>33</v>
      </c>
      <c r="AX204" s="12" t="s">
        <v>77</v>
      </c>
      <c r="AY204" s="219" t="s">
        <v>153</v>
      </c>
    </row>
    <row r="205" spans="1:65" s="12" customFormat="1" ht="11.25">
      <c r="B205" s="208"/>
      <c r="C205" s="209"/>
      <c r="D205" s="210" t="s">
        <v>160</v>
      </c>
      <c r="E205" s="211" t="s">
        <v>1</v>
      </c>
      <c r="F205" s="212" t="s">
        <v>260</v>
      </c>
      <c r="G205" s="209"/>
      <c r="H205" s="213">
        <v>15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160</v>
      </c>
      <c r="AU205" s="219" t="s">
        <v>85</v>
      </c>
      <c r="AV205" s="12" t="s">
        <v>87</v>
      </c>
      <c r="AW205" s="12" t="s">
        <v>33</v>
      </c>
      <c r="AX205" s="12" t="s">
        <v>77</v>
      </c>
      <c r="AY205" s="219" t="s">
        <v>153</v>
      </c>
    </row>
    <row r="206" spans="1:65" s="12" customFormat="1" ht="11.25">
      <c r="B206" s="208"/>
      <c r="C206" s="209"/>
      <c r="D206" s="210" t="s">
        <v>160</v>
      </c>
      <c r="E206" s="211" t="s">
        <v>1</v>
      </c>
      <c r="F206" s="212" t="s">
        <v>261</v>
      </c>
      <c r="G206" s="209"/>
      <c r="H206" s="213">
        <v>20.16</v>
      </c>
      <c r="I206" s="214"/>
      <c r="J206" s="209"/>
      <c r="K206" s="209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160</v>
      </c>
      <c r="AU206" s="219" t="s">
        <v>85</v>
      </c>
      <c r="AV206" s="12" t="s">
        <v>87</v>
      </c>
      <c r="AW206" s="12" t="s">
        <v>33</v>
      </c>
      <c r="AX206" s="12" t="s">
        <v>77</v>
      </c>
      <c r="AY206" s="219" t="s">
        <v>153</v>
      </c>
    </row>
    <row r="207" spans="1:65" s="14" customFormat="1" ht="11.25">
      <c r="B207" s="230"/>
      <c r="C207" s="231"/>
      <c r="D207" s="210" t="s">
        <v>160</v>
      </c>
      <c r="E207" s="232" t="s">
        <v>1</v>
      </c>
      <c r="F207" s="233" t="s">
        <v>168</v>
      </c>
      <c r="G207" s="231"/>
      <c r="H207" s="234">
        <v>76.760000000000005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160</v>
      </c>
      <c r="AU207" s="240" t="s">
        <v>85</v>
      </c>
      <c r="AV207" s="14" t="s">
        <v>158</v>
      </c>
      <c r="AW207" s="14" t="s">
        <v>33</v>
      </c>
      <c r="AX207" s="14" t="s">
        <v>85</v>
      </c>
      <c r="AY207" s="240" t="s">
        <v>153</v>
      </c>
    </row>
    <row r="208" spans="1:65" s="2" customFormat="1" ht="33" customHeight="1">
      <c r="A208" s="33"/>
      <c r="B208" s="34"/>
      <c r="C208" s="194" t="s">
        <v>8</v>
      </c>
      <c r="D208" s="194" t="s">
        <v>154</v>
      </c>
      <c r="E208" s="195" t="s">
        <v>262</v>
      </c>
      <c r="F208" s="196" t="s">
        <v>263</v>
      </c>
      <c r="G208" s="197" t="s">
        <v>182</v>
      </c>
      <c r="H208" s="198">
        <v>219.15899999999999</v>
      </c>
      <c r="I208" s="199"/>
      <c r="J208" s="200">
        <f>ROUND(I208*H208,2)</f>
        <v>0</v>
      </c>
      <c r="K208" s="201"/>
      <c r="L208" s="38"/>
      <c r="M208" s="202" t="s">
        <v>1</v>
      </c>
      <c r="N208" s="203" t="s">
        <v>42</v>
      </c>
      <c r="O208" s="70"/>
      <c r="P208" s="204">
        <f>O208*H208</f>
        <v>0</v>
      </c>
      <c r="Q208" s="204">
        <v>1.103E-2</v>
      </c>
      <c r="R208" s="204">
        <f>Q208*H208</f>
        <v>2.4173237699999999</v>
      </c>
      <c r="S208" s="204">
        <v>0</v>
      </c>
      <c r="T208" s="20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6" t="s">
        <v>158</v>
      </c>
      <c r="AT208" s="206" t="s">
        <v>154</v>
      </c>
      <c r="AU208" s="206" t="s">
        <v>85</v>
      </c>
      <c r="AY208" s="16" t="s">
        <v>153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6" t="s">
        <v>85</v>
      </c>
      <c r="BK208" s="207">
        <f>ROUND(I208*H208,2)</f>
        <v>0</v>
      </c>
      <c r="BL208" s="16" t="s">
        <v>158</v>
      </c>
      <c r="BM208" s="206" t="s">
        <v>264</v>
      </c>
    </row>
    <row r="209" spans="1:65" s="12" customFormat="1" ht="11.25">
      <c r="B209" s="208"/>
      <c r="C209" s="209"/>
      <c r="D209" s="210" t="s">
        <v>160</v>
      </c>
      <c r="E209" s="211" t="s">
        <v>1</v>
      </c>
      <c r="F209" s="212" t="s">
        <v>265</v>
      </c>
      <c r="G209" s="209"/>
      <c r="H209" s="213">
        <v>85.55</v>
      </c>
      <c r="I209" s="214"/>
      <c r="J209" s="209"/>
      <c r="K209" s="209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160</v>
      </c>
      <c r="AU209" s="219" t="s">
        <v>85</v>
      </c>
      <c r="AV209" s="12" t="s">
        <v>87</v>
      </c>
      <c r="AW209" s="12" t="s">
        <v>33</v>
      </c>
      <c r="AX209" s="12" t="s">
        <v>77</v>
      </c>
      <c r="AY209" s="219" t="s">
        <v>153</v>
      </c>
    </row>
    <row r="210" spans="1:65" s="12" customFormat="1" ht="11.25">
      <c r="B210" s="208"/>
      <c r="C210" s="209"/>
      <c r="D210" s="210" t="s">
        <v>160</v>
      </c>
      <c r="E210" s="211" t="s">
        <v>1</v>
      </c>
      <c r="F210" s="212" t="s">
        <v>266</v>
      </c>
      <c r="G210" s="209"/>
      <c r="H210" s="213">
        <v>43.89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160</v>
      </c>
      <c r="AU210" s="219" t="s">
        <v>85</v>
      </c>
      <c r="AV210" s="12" t="s">
        <v>87</v>
      </c>
      <c r="AW210" s="12" t="s">
        <v>33</v>
      </c>
      <c r="AX210" s="12" t="s">
        <v>77</v>
      </c>
      <c r="AY210" s="219" t="s">
        <v>153</v>
      </c>
    </row>
    <row r="211" spans="1:65" s="12" customFormat="1" ht="11.25">
      <c r="B211" s="208"/>
      <c r="C211" s="209"/>
      <c r="D211" s="210" t="s">
        <v>160</v>
      </c>
      <c r="E211" s="211" t="s">
        <v>1</v>
      </c>
      <c r="F211" s="212" t="s">
        <v>267</v>
      </c>
      <c r="G211" s="209"/>
      <c r="H211" s="213">
        <v>11.25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160</v>
      </c>
      <c r="AU211" s="219" t="s">
        <v>85</v>
      </c>
      <c r="AV211" s="12" t="s">
        <v>87</v>
      </c>
      <c r="AW211" s="12" t="s">
        <v>33</v>
      </c>
      <c r="AX211" s="12" t="s">
        <v>77</v>
      </c>
      <c r="AY211" s="219" t="s">
        <v>153</v>
      </c>
    </row>
    <row r="212" spans="1:65" s="12" customFormat="1" ht="11.25">
      <c r="B212" s="208"/>
      <c r="C212" s="209"/>
      <c r="D212" s="210" t="s">
        <v>160</v>
      </c>
      <c r="E212" s="211" t="s">
        <v>1</v>
      </c>
      <c r="F212" s="212" t="s">
        <v>268</v>
      </c>
      <c r="G212" s="209"/>
      <c r="H212" s="213">
        <v>15.18</v>
      </c>
      <c r="I212" s="214"/>
      <c r="J212" s="209"/>
      <c r="K212" s="209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160</v>
      </c>
      <c r="AU212" s="219" t="s">
        <v>85</v>
      </c>
      <c r="AV212" s="12" t="s">
        <v>87</v>
      </c>
      <c r="AW212" s="12" t="s">
        <v>33</v>
      </c>
      <c r="AX212" s="12" t="s">
        <v>77</v>
      </c>
      <c r="AY212" s="219" t="s">
        <v>153</v>
      </c>
    </row>
    <row r="213" spans="1:65" s="12" customFormat="1" ht="11.25">
      <c r="B213" s="208"/>
      <c r="C213" s="209"/>
      <c r="D213" s="210" t="s">
        <v>160</v>
      </c>
      <c r="E213" s="211" t="s">
        <v>1</v>
      </c>
      <c r="F213" s="212" t="s">
        <v>266</v>
      </c>
      <c r="G213" s="209"/>
      <c r="H213" s="213">
        <v>43.89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160</v>
      </c>
      <c r="AU213" s="219" t="s">
        <v>85</v>
      </c>
      <c r="AV213" s="12" t="s">
        <v>87</v>
      </c>
      <c r="AW213" s="12" t="s">
        <v>33</v>
      </c>
      <c r="AX213" s="12" t="s">
        <v>77</v>
      </c>
      <c r="AY213" s="219" t="s">
        <v>153</v>
      </c>
    </row>
    <row r="214" spans="1:65" s="12" customFormat="1" ht="11.25">
      <c r="B214" s="208"/>
      <c r="C214" s="209"/>
      <c r="D214" s="210" t="s">
        <v>160</v>
      </c>
      <c r="E214" s="211" t="s">
        <v>1</v>
      </c>
      <c r="F214" s="212" t="s">
        <v>269</v>
      </c>
      <c r="G214" s="209"/>
      <c r="H214" s="213">
        <v>57.75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160</v>
      </c>
      <c r="AU214" s="219" t="s">
        <v>85</v>
      </c>
      <c r="AV214" s="12" t="s">
        <v>87</v>
      </c>
      <c r="AW214" s="12" t="s">
        <v>33</v>
      </c>
      <c r="AX214" s="12" t="s">
        <v>77</v>
      </c>
      <c r="AY214" s="219" t="s">
        <v>153</v>
      </c>
    </row>
    <row r="215" spans="1:65" s="12" customFormat="1" ht="11.25">
      <c r="B215" s="208"/>
      <c r="C215" s="209"/>
      <c r="D215" s="210" t="s">
        <v>160</v>
      </c>
      <c r="E215" s="211" t="s">
        <v>1</v>
      </c>
      <c r="F215" s="212" t="s">
        <v>270</v>
      </c>
      <c r="G215" s="209"/>
      <c r="H215" s="213">
        <v>-19.503</v>
      </c>
      <c r="I215" s="214"/>
      <c r="J215" s="209"/>
      <c r="K215" s="209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160</v>
      </c>
      <c r="AU215" s="219" t="s">
        <v>85</v>
      </c>
      <c r="AV215" s="12" t="s">
        <v>87</v>
      </c>
      <c r="AW215" s="12" t="s">
        <v>33</v>
      </c>
      <c r="AX215" s="12" t="s">
        <v>77</v>
      </c>
      <c r="AY215" s="219" t="s">
        <v>153</v>
      </c>
    </row>
    <row r="216" spans="1:65" s="12" customFormat="1" ht="11.25">
      <c r="B216" s="208"/>
      <c r="C216" s="209"/>
      <c r="D216" s="210" t="s">
        <v>160</v>
      </c>
      <c r="E216" s="211" t="s">
        <v>1</v>
      </c>
      <c r="F216" s="212" t="s">
        <v>271</v>
      </c>
      <c r="G216" s="209"/>
      <c r="H216" s="213">
        <v>-3.5459999999999998</v>
      </c>
      <c r="I216" s="214"/>
      <c r="J216" s="209"/>
      <c r="K216" s="209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160</v>
      </c>
      <c r="AU216" s="219" t="s">
        <v>85</v>
      </c>
      <c r="AV216" s="12" t="s">
        <v>87</v>
      </c>
      <c r="AW216" s="12" t="s">
        <v>33</v>
      </c>
      <c r="AX216" s="12" t="s">
        <v>77</v>
      </c>
      <c r="AY216" s="219" t="s">
        <v>153</v>
      </c>
    </row>
    <row r="217" spans="1:65" s="12" customFormat="1" ht="11.25">
      <c r="B217" s="208"/>
      <c r="C217" s="209"/>
      <c r="D217" s="210" t="s">
        <v>160</v>
      </c>
      <c r="E217" s="211" t="s">
        <v>1</v>
      </c>
      <c r="F217" s="212" t="s">
        <v>272</v>
      </c>
      <c r="G217" s="209"/>
      <c r="H217" s="213">
        <v>-3.1520000000000001</v>
      </c>
      <c r="I217" s="214"/>
      <c r="J217" s="209"/>
      <c r="K217" s="209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160</v>
      </c>
      <c r="AU217" s="219" t="s">
        <v>85</v>
      </c>
      <c r="AV217" s="12" t="s">
        <v>87</v>
      </c>
      <c r="AW217" s="12" t="s">
        <v>33</v>
      </c>
      <c r="AX217" s="12" t="s">
        <v>77</v>
      </c>
      <c r="AY217" s="219" t="s">
        <v>153</v>
      </c>
    </row>
    <row r="218" spans="1:65" s="12" customFormat="1" ht="11.25">
      <c r="B218" s="208"/>
      <c r="C218" s="209"/>
      <c r="D218" s="210" t="s">
        <v>160</v>
      </c>
      <c r="E218" s="211" t="s">
        <v>1</v>
      </c>
      <c r="F218" s="212" t="s">
        <v>273</v>
      </c>
      <c r="G218" s="209"/>
      <c r="H218" s="213">
        <v>-12.15</v>
      </c>
      <c r="I218" s="214"/>
      <c r="J218" s="209"/>
      <c r="K218" s="209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160</v>
      </c>
      <c r="AU218" s="219" t="s">
        <v>85</v>
      </c>
      <c r="AV218" s="12" t="s">
        <v>87</v>
      </c>
      <c r="AW218" s="12" t="s">
        <v>33</v>
      </c>
      <c r="AX218" s="12" t="s">
        <v>77</v>
      </c>
      <c r="AY218" s="219" t="s">
        <v>153</v>
      </c>
    </row>
    <row r="219" spans="1:65" s="14" customFormat="1" ht="11.25">
      <c r="B219" s="230"/>
      <c r="C219" s="231"/>
      <c r="D219" s="210" t="s">
        <v>160</v>
      </c>
      <c r="E219" s="232" t="s">
        <v>1</v>
      </c>
      <c r="F219" s="233" t="s">
        <v>168</v>
      </c>
      <c r="G219" s="231"/>
      <c r="H219" s="234">
        <v>219.15899999999999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160</v>
      </c>
      <c r="AU219" s="240" t="s">
        <v>85</v>
      </c>
      <c r="AV219" s="14" t="s">
        <v>158</v>
      </c>
      <c r="AW219" s="14" t="s">
        <v>33</v>
      </c>
      <c r="AX219" s="14" t="s">
        <v>85</v>
      </c>
      <c r="AY219" s="240" t="s">
        <v>153</v>
      </c>
    </row>
    <row r="220" spans="1:65" s="2" customFormat="1" ht="21.75" customHeight="1">
      <c r="A220" s="33"/>
      <c r="B220" s="34"/>
      <c r="C220" s="194" t="s">
        <v>274</v>
      </c>
      <c r="D220" s="194" t="s">
        <v>154</v>
      </c>
      <c r="E220" s="195" t="s">
        <v>275</v>
      </c>
      <c r="F220" s="196" t="s">
        <v>276</v>
      </c>
      <c r="G220" s="197" t="s">
        <v>277</v>
      </c>
      <c r="H220" s="198">
        <v>63.04</v>
      </c>
      <c r="I220" s="199"/>
      <c r="J220" s="200">
        <f>ROUND(I220*H220,2)</f>
        <v>0</v>
      </c>
      <c r="K220" s="201"/>
      <c r="L220" s="38"/>
      <c r="M220" s="202" t="s">
        <v>1</v>
      </c>
      <c r="N220" s="203" t="s">
        <v>42</v>
      </c>
      <c r="O220" s="70"/>
      <c r="P220" s="204">
        <f>O220*H220</f>
        <v>0</v>
      </c>
      <c r="Q220" s="204">
        <v>1.5E-3</v>
      </c>
      <c r="R220" s="204">
        <f>Q220*H220</f>
        <v>9.4560000000000005E-2</v>
      </c>
      <c r="S220" s="204">
        <v>0</v>
      </c>
      <c r="T220" s="20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6" t="s">
        <v>158</v>
      </c>
      <c r="AT220" s="206" t="s">
        <v>154</v>
      </c>
      <c r="AU220" s="206" t="s">
        <v>85</v>
      </c>
      <c r="AY220" s="16" t="s">
        <v>153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6" t="s">
        <v>85</v>
      </c>
      <c r="BK220" s="207">
        <f>ROUND(I220*H220,2)</f>
        <v>0</v>
      </c>
      <c r="BL220" s="16" t="s">
        <v>158</v>
      </c>
      <c r="BM220" s="206" t="s">
        <v>278</v>
      </c>
    </row>
    <row r="221" spans="1:65" s="12" customFormat="1" ht="11.25">
      <c r="B221" s="208"/>
      <c r="C221" s="209"/>
      <c r="D221" s="210" t="s">
        <v>160</v>
      </c>
      <c r="E221" s="211" t="s">
        <v>1</v>
      </c>
      <c r="F221" s="212" t="s">
        <v>279</v>
      </c>
      <c r="G221" s="209"/>
      <c r="H221" s="213">
        <v>10.64</v>
      </c>
      <c r="I221" s="214"/>
      <c r="J221" s="209"/>
      <c r="K221" s="209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160</v>
      </c>
      <c r="AU221" s="219" t="s">
        <v>85</v>
      </c>
      <c r="AV221" s="12" t="s">
        <v>87</v>
      </c>
      <c r="AW221" s="12" t="s">
        <v>33</v>
      </c>
      <c r="AX221" s="12" t="s">
        <v>77</v>
      </c>
      <c r="AY221" s="219" t="s">
        <v>153</v>
      </c>
    </row>
    <row r="222" spans="1:65" s="12" customFormat="1" ht="11.25">
      <c r="B222" s="208"/>
      <c r="C222" s="209"/>
      <c r="D222" s="210" t="s">
        <v>160</v>
      </c>
      <c r="E222" s="211" t="s">
        <v>1</v>
      </c>
      <c r="F222" s="212" t="s">
        <v>280</v>
      </c>
      <c r="G222" s="209"/>
      <c r="H222" s="213">
        <v>7.08</v>
      </c>
      <c r="I222" s="214"/>
      <c r="J222" s="209"/>
      <c r="K222" s="209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160</v>
      </c>
      <c r="AU222" s="219" t="s">
        <v>85</v>
      </c>
      <c r="AV222" s="12" t="s">
        <v>87</v>
      </c>
      <c r="AW222" s="12" t="s">
        <v>33</v>
      </c>
      <c r="AX222" s="12" t="s">
        <v>77</v>
      </c>
      <c r="AY222" s="219" t="s">
        <v>153</v>
      </c>
    </row>
    <row r="223" spans="1:65" s="12" customFormat="1" ht="11.25">
      <c r="B223" s="208"/>
      <c r="C223" s="209"/>
      <c r="D223" s="210" t="s">
        <v>160</v>
      </c>
      <c r="E223" s="211" t="s">
        <v>1</v>
      </c>
      <c r="F223" s="212" t="s">
        <v>281</v>
      </c>
      <c r="G223" s="209"/>
      <c r="H223" s="213">
        <v>8.9</v>
      </c>
      <c r="I223" s="214"/>
      <c r="J223" s="209"/>
      <c r="K223" s="209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160</v>
      </c>
      <c r="AU223" s="219" t="s">
        <v>85</v>
      </c>
      <c r="AV223" s="12" t="s">
        <v>87</v>
      </c>
      <c r="AW223" s="12" t="s">
        <v>33</v>
      </c>
      <c r="AX223" s="12" t="s">
        <v>77</v>
      </c>
      <c r="AY223" s="219" t="s">
        <v>153</v>
      </c>
    </row>
    <row r="224" spans="1:65" s="12" customFormat="1" ht="11.25">
      <c r="B224" s="208"/>
      <c r="C224" s="209"/>
      <c r="D224" s="210" t="s">
        <v>160</v>
      </c>
      <c r="E224" s="211" t="s">
        <v>1</v>
      </c>
      <c r="F224" s="212" t="s">
        <v>282</v>
      </c>
      <c r="G224" s="209"/>
      <c r="H224" s="213">
        <v>9.26</v>
      </c>
      <c r="I224" s="214"/>
      <c r="J224" s="209"/>
      <c r="K224" s="209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160</v>
      </c>
      <c r="AU224" s="219" t="s">
        <v>85</v>
      </c>
      <c r="AV224" s="12" t="s">
        <v>87</v>
      </c>
      <c r="AW224" s="12" t="s">
        <v>33</v>
      </c>
      <c r="AX224" s="12" t="s">
        <v>77</v>
      </c>
      <c r="AY224" s="219" t="s">
        <v>153</v>
      </c>
    </row>
    <row r="225" spans="1:65" s="12" customFormat="1" ht="11.25">
      <c r="B225" s="208"/>
      <c r="C225" s="209"/>
      <c r="D225" s="210" t="s">
        <v>160</v>
      </c>
      <c r="E225" s="211" t="s">
        <v>1</v>
      </c>
      <c r="F225" s="212" t="s">
        <v>283</v>
      </c>
      <c r="G225" s="209"/>
      <c r="H225" s="213">
        <v>7.5</v>
      </c>
      <c r="I225" s="214"/>
      <c r="J225" s="209"/>
      <c r="K225" s="209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160</v>
      </c>
      <c r="AU225" s="219" t="s">
        <v>85</v>
      </c>
      <c r="AV225" s="12" t="s">
        <v>87</v>
      </c>
      <c r="AW225" s="12" t="s">
        <v>33</v>
      </c>
      <c r="AX225" s="12" t="s">
        <v>77</v>
      </c>
      <c r="AY225" s="219" t="s">
        <v>153</v>
      </c>
    </row>
    <row r="226" spans="1:65" s="12" customFormat="1" ht="11.25">
      <c r="B226" s="208"/>
      <c r="C226" s="209"/>
      <c r="D226" s="210" t="s">
        <v>160</v>
      </c>
      <c r="E226" s="211" t="s">
        <v>1</v>
      </c>
      <c r="F226" s="212" t="s">
        <v>284</v>
      </c>
      <c r="G226" s="209"/>
      <c r="H226" s="213">
        <v>5.0599999999999996</v>
      </c>
      <c r="I226" s="214"/>
      <c r="J226" s="209"/>
      <c r="K226" s="209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160</v>
      </c>
      <c r="AU226" s="219" t="s">
        <v>85</v>
      </c>
      <c r="AV226" s="12" t="s">
        <v>87</v>
      </c>
      <c r="AW226" s="12" t="s">
        <v>33</v>
      </c>
      <c r="AX226" s="12" t="s">
        <v>77</v>
      </c>
      <c r="AY226" s="219" t="s">
        <v>153</v>
      </c>
    </row>
    <row r="227" spans="1:65" s="12" customFormat="1" ht="11.25">
      <c r="B227" s="208"/>
      <c r="C227" s="209"/>
      <c r="D227" s="210" t="s">
        <v>160</v>
      </c>
      <c r="E227" s="211" t="s">
        <v>1</v>
      </c>
      <c r="F227" s="212" t="s">
        <v>285</v>
      </c>
      <c r="G227" s="209"/>
      <c r="H227" s="213">
        <v>9.6</v>
      </c>
      <c r="I227" s="214"/>
      <c r="J227" s="209"/>
      <c r="K227" s="209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160</v>
      </c>
      <c r="AU227" s="219" t="s">
        <v>85</v>
      </c>
      <c r="AV227" s="12" t="s">
        <v>87</v>
      </c>
      <c r="AW227" s="12" t="s">
        <v>33</v>
      </c>
      <c r="AX227" s="12" t="s">
        <v>77</v>
      </c>
      <c r="AY227" s="219" t="s">
        <v>153</v>
      </c>
    </row>
    <row r="228" spans="1:65" s="12" customFormat="1" ht="11.25">
      <c r="B228" s="208"/>
      <c r="C228" s="209"/>
      <c r="D228" s="210" t="s">
        <v>160</v>
      </c>
      <c r="E228" s="211" t="s">
        <v>1</v>
      </c>
      <c r="F228" s="212" t="s">
        <v>286</v>
      </c>
      <c r="G228" s="209"/>
      <c r="H228" s="213">
        <v>5</v>
      </c>
      <c r="I228" s="214"/>
      <c r="J228" s="209"/>
      <c r="K228" s="209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160</v>
      </c>
      <c r="AU228" s="219" t="s">
        <v>85</v>
      </c>
      <c r="AV228" s="12" t="s">
        <v>87</v>
      </c>
      <c r="AW228" s="12" t="s">
        <v>33</v>
      </c>
      <c r="AX228" s="12" t="s">
        <v>77</v>
      </c>
      <c r="AY228" s="219" t="s">
        <v>153</v>
      </c>
    </row>
    <row r="229" spans="1:65" s="14" customFormat="1" ht="11.25">
      <c r="B229" s="230"/>
      <c r="C229" s="231"/>
      <c r="D229" s="210" t="s">
        <v>160</v>
      </c>
      <c r="E229" s="232" t="s">
        <v>1</v>
      </c>
      <c r="F229" s="233" t="s">
        <v>168</v>
      </c>
      <c r="G229" s="231"/>
      <c r="H229" s="234">
        <v>63.04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160</v>
      </c>
      <c r="AU229" s="240" t="s">
        <v>85</v>
      </c>
      <c r="AV229" s="14" t="s">
        <v>158</v>
      </c>
      <c r="AW229" s="14" t="s">
        <v>33</v>
      </c>
      <c r="AX229" s="14" t="s">
        <v>85</v>
      </c>
      <c r="AY229" s="240" t="s">
        <v>153</v>
      </c>
    </row>
    <row r="230" spans="1:65" s="2" customFormat="1" ht="33" customHeight="1">
      <c r="A230" s="33"/>
      <c r="B230" s="34"/>
      <c r="C230" s="194" t="s">
        <v>287</v>
      </c>
      <c r="D230" s="194" t="s">
        <v>154</v>
      </c>
      <c r="E230" s="195" t="s">
        <v>288</v>
      </c>
      <c r="F230" s="196" t="s">
        <v>289</v>
      </c>
      <c r="G230" s="197" t="s">
        <v>290</v>
      </c>
      <c r="H230" s="198">
        <v>13</v>
      </c>
      <c r="I230" s="199"/>
      <c r="J230" s="200">
        <f>ROUND(I230*H230,2)</f>
        <v>0</v>
      </c>
      <c r="K230" s="201"/>
      <c r="L230" s="38"/>
      <c r="M230" s="202" t="s">
        <v>1</v>
      </c>
      <c r="N230" s="203" t="s">
        <v>42</v>
      </c>
      <c r="O230" s="70"/>
      <c r="P230" s="204">
        <f>O230*H230</f>
        <v>0</v>
      </c>
      <c r="Q230" s="204">
        <v>4.8000000000000001E-4</v>
      </c>
      <c r="R230" s="204">
        <f>Q230*H230</f>
        <v>6.2399999999999999E-3</v>
      </c>
      <c r="S230" s="204">
        <v>0</v>
      </c>
      <c r="T230" s="20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6" t="s">
        <v>158</v>
      </c>
      <c r="AT230" s="206" t="s">
        <v>154</v>
      </c>
      <c r="AU230" s="206" t="s">
        <v>85</v>
      </c>
      <c r="AY230" s="16" t="s">
        <v>153</v>
      </c>
      <c r="BE230" s="207">
        <f>IF(N230="základní",J230,0)</f>
        <v>0</v>
      </c>
      <c r="BF230" s="207">
        <f>IF(N230="snížená",J230,0)</f>
        <v>0</v>
      </c>
      <c r="BG230" s="207">
        <f>IF(N230="zákl. přenesená",J230,0)</f>
        <v>0</v>
      </c>
      <c r="BH230" s="207">
        <f>IF(N230="sníž. přenesená",J230,0)</f>
        <v>0</v>
      </c>
      <c r="BI230" s="207">
        <f>IF(N230="nulová",J230,0)</f>
        <v>0</v>
      </c>
      <c r="BJ230" s="16" t="s">
        <v>85</v>
      </c>
      <c r="BK230" s="207">
        <f>ROUND(I230*H230,2)</f>
        <v>0</v>
      </c>
      <c r="BL230" s="16" t="s">
        <v>158</v>
      </c>
      <c r="BM230" s="206" t="s">
        <v>291</v>
      </c>
    </row>
    <row r="231" spans="1:65" s="13" customFormat="1" ht="11.25">
      <c r="B231" s="220"/>
      <c r="C231" s="221"/>
      <c r="D231" s="210" t="s">
        <v>160</v>
      </c>
      <c r="E231" s="222" t="s">
        <v>1</v>
      </c>
      <c r="F231" s="223" t="s">
        <v>292</v>
      </c>
      <c r="G231" s="221"/>
      <c r="H231" s="222" t="s">
        <v>1</v>
      </c>
      <c r="I231" s="224"/>
      <c r="J231" s="221"/>
      <c r="K231" s="221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160</v>
      </c>
      <c r="AU231" s="229" t="s">
        <v>85</v>
      </c>
      <c r="AV231" s="13" t="s">
        <v>85</v>
      </c>
      <c r="AW231" s="13" t="s">
        <v>33</v>
      </c>
      <c r="AX231" s="13" t="s">
        <v>77</v>
      </c>
      <c r="AY231" s="229" t="s">
        <v>153</v>
      </c>
    </row>
    <row r="232" spans="1:65" s="12" customFormat="1" ht="11.25">
      <c r="B232" s="208"/>
      <c r="C232" s="209"/>
      <c r="D232" s="210" t="s">
        <v>160</v>
      </c>
      <c r="E232" s="211" t="s">
        <v>1</v>
      </c>
      <c r="F232" s="212" t="s">
        <v>293</v>
      </c>
      <c r="G232" s="209"/>
      <c r="H232" s="213">
        <v>13</v>
      </c>
      <c r="I232" s="214"/>
      <c r="J232" s="209"/>
      <c r="K232" s="209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160</v>
      </c>
      <c r="AU232" s="219" t="s">
        <v>85</v>
      </c>
      <c r="AV232" s="12" t="s">
        <v>87</v>
      </c>
      <c r="AW232" s="12" t="s">
        <v>33</v>
      </c>
      <c r="AX232" s="12" t="s">
        <v>85</v>
      </c>
      <c r="AY232" s="219" t="s">
        <v>153</v>
      </c>
    </row>
    <row r="233" spans="1:65" s="2" customFormat="1" ht="21.75" customHeight="1">
      <c r="A233" s="33"/>
      <c r="B233" s="34"/>
      <c r="C233" s="241" t="s">
        <v>294</v>
      </c>
      <c r="D233" s="241" t="s">
        <v>295</v>
      </c>
      <c r="E233" s="242" t="s">
        <v>296</v>
      </c>
      <c r="F233" s="243" t="s">
        <v>297</v>
      </c>
      <c r="G233" s="244" t="s">
        <v>290</v>
      </c>
      <c r="H233" s="245">
        <v>6</v>
      </c>
      <c r="I233" s="246"/>
      <c r="J233" s="247">
        <f>ROUND(I233*H233,2)</f>
        <v>0</v>
      </c>
      <c r="K233" s="248"/>
      <c r="L233" s="249"/>
      <c r="M233" s="250" t="s">
        <v>1</v>
      </c>
      <c r="N233" s="251" t="s">
        <v>42</v>
      </c>
      <c r="O233" s="70"/>
      <c r="P233" s="204">
        <f>O233*H233</f>
        <v>0</v>
      </c>
      <c r="Q233" s="204">
        <v>1.2800000000000001E-2</v>
      </c>
      <c r="R233" s="204">
        <f>Q233*H233</f>
        <v>7.6800000000000007E-2</v>
      </c>
      <c r="S233" s="204">
        <v>0</v>
      </c>
      <c r="T233" s="20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6" t="s">
        <v>202</v>
      </c>
      <c r="AT233" s="206" t="s">
        <v>295</v>
      </c>
      <c r="AU233" s="206" t="s">
        <v>85</v>
      </c>
      <c r="AY233" s="16" t="s">
        <v>153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6" t="s">
        <v>85</v>
      </c>
      <c r="BK233" s="207">
        <f>ROUND(I233*H233,2)</f>
        <v>0</v>
      </c>
      <c r="BL233" s="16" t="s">
        <v>158</v>
      </c>
      <c r="BM233" s="206" t="s">
        <v>298</v>
      </c>
    </row>
    <row r="234" spans="1:65" s="12" customFormat="1" ht="11.25">
      <c r="B234" s="208"/>
      <c r="C234" s="209"/>
      <c r="D234" s="210" t="s">
        <v>160</v>
      </c>
      <c r="E234" s="211" t="s">
        <v>1</v>
      </c>
      <c r="F234" s="212" t="s">
        <v>299</v>
      </c>
      <c r="G234" s="209"/>
      <c r="H234" s="213">
        <v>6</v>
      </c>
      <c r="I234" s="214"/>
      <c r="J234" s="209"/>
      <c r="K234" s="209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160</v>
      </c>
      <c r="AU234" s="219" t="s">
        <v>85</v>
      </c>
      <c r="AV234" s="12" t="s">
        <v>87</v>
      </c>
      <c r="AW234" s="12" t="s">
        <v>33</v>
      </c>
      <c r="AX234" s="12" t="s">
        <v>85</v>
      </c>
      <c r="AY234" s="219" t="s">
        <v>153</v>
      </c>
    </row>
    <row r="235" spans="1:65" s="2" customFormat="1" ht="21.75" customHeight="1">
      <c r="A235" s="33"/>
      <c r="B235" s="34"/>
      <c r="C235" s="241" t="s">
        <v>300</v>
      </c>
      <c r="D235" s="241" t="s">
        <v>295</v>
      </c>
      <c r="E235" s="242" t="s">
        <v>301</v>
      </c>
      <c r="F235" s="243" t="s">
        <v>302</v>
      </c>
      <c r="G235" s="244" t="s">
        <v>290</v>
      </c>
      <c r="H235" s="245">
        <v>1</v>
      </c>
      <c r="I235" s="246"/>
      <c r="J235" s="247">
        <f>ROUND(I235*H235,2)</f>
        <v>0</v>
      </c>
      <c r="K235" s="248"/>
      <c r="L235" s="249"/>
      <c r="M235" s="250" t="s">
        <v>1</v>
      </c>
      <c r="N235" s="251" t="s">
        <v>42</v>
      </c>
      <c r="O235" s="70"/>
      <c r="P235" s="204">
        <f>O235*H235</f>
        <v>0</v>
      </c>
      <c r="Q235" s="204">
        <v>1.2800000000000001E-2</v>
      </c>
      <c r="R235" s="204">
        <f>Q235*H235</f>
        <v>1.2800000000000001E-2</v>
      </c>
      <c r="S235" s="204">
        <v>0</v>
      </c>
      <c r="T235" s="20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6" t="s">
        <v>202</v>
      </c>
      <c r="AT235" s="206" t="s">
        <v>295</v>
      </c>
      <c r="AU235" s="206" t="s">
        <v>85</v>
      </c>
      <c r="AY235" s="16" t="s">
        <v>153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6" t="s">
        <v>85</v>
      </c>
      <c r="BK235" s="207">
        <f>ROUND(I235*H235,2)</f>
        <v>0</v>
      </c>
      <c r="BL235" s="16" t="s">
        <v>158</v>
      </c>
      <c r="BM235" s="206" t="s">
        <v>303</v>
      </c>
    </row>
    <row r="236" spans="1:65" s="2" customFormat="1" ht="21.75" customHeight="1">
      <c r="A236" s="33"/>
      <c r="B236" s="34"/>
      <c r="C236" s="241" t="s">
        <v>304</v>
      </c>
      <c r="D236" s="241" t="s">
        <v>295</v>
      </c>
      <c r="E236" s="242" t="s">
        <v>305</v>
      </c>
      <c r="F236" s="243" t="s">
        <v>306</v>
      </c>
      <c r="G236" s="244" t="s">
        <v>290</v>
      </c>
      <c r="H236" s="245">
        <v>1</v>
      </c>
      <c r="I236" s="246"/>
      <c r="J236" s="247">
        <f>ROUND(I236*H236,2)</f>
        <v>0</v>
      </c>
      <c r="K236" s="248"/>
      <c r="L236" s="249"/>
      <c r="M236" s="250" t="s">
        <v>1</v>
      </c>
      <c r="N236" s="251" t="s">
        <v>42</v>
      </c>
      <c r="O236" s="70"/>
      <c r="P236" s="204">
        <f>O236*H236</f>
        <v>0</v>
      </c>
      <c r="Q236" s="204">
        <v>1.23E-2</v>
      </c>
      <c r="R236" s="204">
        <f>Q236*H236</f>
        <v>1.23E-2</v>
      </c>
      <c r="S236" s="204">
        <v>0</v>
      </c>
      <c r="T236" s="20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6" t="s">
        <v>202</v>
      </c>
      <c r="AT236" s="206" t="s">
        <v>295</v>
      </c>
      <c r="AU236" s="206" t="s">
        <v>85</v>
      </c>
      <c r="AY236" s="16" t="s">
        <v>153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16" t="s">
        <v>85</v>
      </c>
      <c r="BK236" s="207">
        <f>ROUND(I236*H236,2)</f>
        <v>0</v>
      </c>
      <c r="BL236" s="16" t="s">
        <v>158</v>
      </c>
      <c r="BM236" s="206" t="s">
        <v>307</v>
      </c>
    </row>
    <row r="237" spans="1:65" s="2" customFormat="1" ht="21.75" customHeight="1">
      <c r="A237" s="33"/>
      <c r="B237" s="34"/>
      <c r="C237" s="241" t="s">
        <v>7</v>
      </c>
      <c r="D237" s="241" t="s">
        <v>295</v>
      </c>
      <c r="E237" s="242" t="s">
        <v>308</v>
      </c>
      <c r="F237" s="243" t="s">
        <v>309</v>
      </c>
      <c r="G237" s="244" t="s">
        <v>290</v>
      </c>
      <c r="H237" s="245">
        <v>3</v>
      </c>
      <c r="I237" s="246"/>
      <c r="J237" s="247">
        <f>ROUND(I237*H237,2)</f>
        <v>0</v>
      </c>
      <c r="K237" s="248"/>
      <c r="L237" s="249"/>
      <c r="M237" s="250" t="s">
        <v>1</v>
      </c>
      <c r="N237" s="251" t="s">
        <v>42</v>
      </c>
      <c r="O237" s="70"/>
      <c r="P237" s="204">
        <f>O237*H237</f>
        <v>0</v>
      </c>
      <c r="Q237" s="204">
        <v>1.21E-2</v>
      </c>
      <c r="R237" s="204">
        <f>Q237*H237</f>
        <v>3.6299999999999999E-2</v>
      </c>
      <c r="S237" s="204">
        <v>0</v>
      </c>
      <c r="T237" s="20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6" t="s">
        <v>202</v>
      </c>
      <c r="AT237" s="206" t="s">
        <v>295</v>
      </c>
      <c r="AU237" s="206" t="s">
        <v>85</v>
      </c>
      <c r="AY237" s="16" t="s">
        <v>153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6" t="s">
        <v>85</v>
      </c>
      <c r="BK237" s="207">
        <f>ROUND(I237*H237,2)</f>
        <v>0</v>
      </c>
      <c r="BL237" s="16" t="s">
        <v>158</v>
      </c>
      <c r="BM237" s="206" t="s">
        <v>310</v>
      </c>
    </row>
    <row r="238" spans="1:65" s="12" customFormat="1" ht="11.25">
      <c r="B238" s="208"/>
      <c r="C238" s="209"/>
      <c r="D238" s="210" t="s">
        <v>160</v>
      </c>
      <c r="E238" s="211" t="s">
        <v>1</v>
      </c>
      <c r="F238" s="212" t="s">
        <v>311</v>
      </c>
      <c r="G238" s="209"/>
      <c r="H238" s="213">
        <v>3</v>
      </c>
      <c r="I238" s="214"/>
      <c r="J238" s="209"/>
      <c r="K238" s="209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160</v>
      </c>
      <c r="AU238" s="219" t="s">
        <v>85</v>
      </c>
      <c r="AV238" s="12" t="s">
        <v>87</v>
      </c>
      <c r="AW238" s="12" t="s">
        <v>33</v>
      </c>
      <c r="AX238" s="12" t="s">
        <v>85</v>
      </c>
      <c r="AY238" s="219" t="s">
        <v>153</v>
      </c>
    </row>
    <row r="239" spans="1:65" s="2" customFormat="1" ht="21.75" customHeight="1">
      <c r="A239" s="33"/>
      <c r="B239" s="34"/>
      <c r="C239" s="241" t="s">
        <v>312</v>
      </c>
      <c r="D239" s="241" t="s">
        <v>295</v>
      </c>
      <c r="E239" s="242" t="s">
        <v>313</v>
      </c>
      <c r="F239" s="243" t="s">
        <v>314</v>
      </c>
      <c r="G239" s="244" t="s">
        <v>290</v>
      </c>
      <c r="H239" s="245">
        <v>2</v>
      </c>
      <c r="I239" s="246"/>
      <c r="J239" s="247">
        <f>ROUND(I239*H239,2)</f>
        <v>0</v>
      </c>
      <c r="K239" s="248"/>
      <c r="L239" s="249"/>
      <c r="M239" s="250" t="s">
        <v>1</v>
      </c>
      <c r="N239" s="251" t="s">
        <v>42</v>
      </c>
      <c r="O239" s="70"/>
      <c r="P239" s="204">
        <f>O239*H239</f>
        <v>0</v>
      </c>
      <c r="Q239" s="204">
        <v>1.1599999999999999E-2</v>
      </c>
      <c r="R239" s="204">
        <f>Q239*H239</f>
        <v>2.3199999999999998E-2</v>
      </c>
      <c r="S239" s="204">
        <v>0</v>
      </c>
      <c r="T239" s="20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6" t="s">
        <v>202</v>
      </c>
      <c r="AT239" s="206" t="s">
        <v>295</v>
      </c>
      <c r="AU239" s="206" t="s">
        <v>85</v>
      </c>
      <c r="AY239" s="16" t="s">
        <v>153</v>
      </c>
      <c r="BE239" s="207">
        <f>IF(N239="základní",J239,0)</f>
        <v>0</v>
      </c>
      <c r="BF239" s="207">
        <f>IF(N239="snížená",J239,0)</f>
        <v>0</v>
      </c>
      <c r="BG239" s="207">
        <f>IF(N239="zákl. přenesená",J239,0)</f>
        <v>0</v>
      </c>
      <c r="BH239" s="207">
        <f>IF(N239="sníž. přenesená",J239,0)</f>
        <v>0</v>
      </c>
      <c r="BI239" s="207">
        <f>IF(N239="nulová",J239,0)</f>
        <v>0</v>
      </c>
      <c r="BJ239" s="16" t="s">
        <v>85</v>
      </c>
      <c r="BK239" s="207">
        <f>ROUND(I239*H239,2)</f>
        <v>0</v>
      </c>
      <c r="BL239" s="16" t="s">
        <v>158</v>
      </c>
      <c r="BM239" s="206" t="s">
        <v>315</v>
      </c>
    </row>
    <row r="240" spans="1:65" s="2" customFormat="1" ht="33" customHeight="1">
      <c r="A240" s="33"/>
      <c r="B240" s="34"/>
      <c r="C240" s="194" t="s">
        <v>316</v>
      </c>
      <c r="D240" s="194" t="s">
        <v>154</v>
      </c>
      <c r="E240" s="195" t="s">
        <v>317</v>
      </c>
      <c r="F240" s="196" t="s">
        <v>318</v>
      </c>
      <c r="G240" s="197" t="s">
        <v>290</v>
      </c>
      <c r="H240" s="198">
        <v>2</v>
      </c>
      <c r="I240" s="199"/>
      <c r="J240" s="200">
        <f>ROUND(I240*H240,2)</f>
        <v>0</v>
      </c>
      <c r="K240" s="201"/>
      <c r="L240" s="38"/>
      <c r="M240" s="202" t="s">
        <v>1</v>
      </c>
      <c r="N240" s="203" t="s">
        <v>42</v>
      </c>
      <c r="O240" s="70"/>
      <c r="P240" s="204">
        <f>O240*H240</f>
        <v>0</v>
      </c>
      <c r="Q240" s="204">
        <v>0.44169999999999998</v>
      </c>
      <c r="R240" s="204">
        <f>Q240*H240</f>
        <v>0.88339999999999996</v>
      </c>
      <c r="S240" s="204">
        <v>0</v>
      </c>
      <c r="T240" s="20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6" t="s">
        <v>158</v>
      </c>
      <c r="AT240" s="206" t="s">
        <v>154</v>
      </c>
      <c r="AU240" s="206" t="s">
        <v>85</v>
      </c>
      <c r="AY240" s="16" t="s">
        <v>153</v>
      </c>
      <c r="BE240" s="207">
        <f>IF(N240="základní",J240,0)</f>
        <v>0</v>
      </c>
      <c r="BF240" s="207">
        <f>IF(N240="snížená",J240,0)</f>
        <v>0</v>
      </c>
      <c r="BG240" s="207">
        <f>IF(N240="zákl. přenesená",J240,0)</f>
        <v>0</v>
      </c>
      <c r="BH240" s="207">
        <f>IF(N240="sníž. přenesená",J240,0)</f>
        <v>0</v>
      </c>
      <c r="BI240" s="207">
        <f>IF(N240="nulová",J240,0)</f>
        <v>0</v>
      </c>
      <c r="BJ240" s="16" t="s">
        <v>85</v>
      </c>
      <c r="BK240" s="207">
        <f>ROUND(I240*H240,2)</f>
        <v>0</v>
      </c>
      <c r="BL240" s="16" t="s">
        <v>158</v>
      </c>
      <c r="BM240" s="206" t="s">
        <v>319</v>
      </c>
    </row>
    <row r="241" spans="1:65" s="11" customFormat="1" ht="25.9" customHeight="1">
      <c r="B241" s="180"/>
      <c r="C241" s="181"/>
      <c r="D241" s="182" t="s">
        <v>76</v>
      </c>
      <c r="E241" s="183" t="s">
        <v>208</v>
      </c>
      <c r="F241" s="183" t="s">
        <v>320</v>
      </c>
      <c r="G241" s="181"/>
      <c r="H241" s="181"/>
      <c r="I241" s="184"/>
      <c r="J241" s="185">
        <f>BK241</f>
        <v>0</v>
      </c>
      <c r="K241" s="181"/>
      <c r="L241" s="186"/>
      <c r="M241" s="187"/>
      <c r="N241" s="188"/>
      <c r="O241" s="188"/>
      <c r="P241" s="189">
        <f>SUM(P242:P337)</f>
        <v>0</v>
      </c>
      <c r="Q241" s="188"/>
      <c r="R241" s="189">
        <f>SUM(R242:R337)</f>
        <v>1.526342E-2</v>
      </c>
      <c r="S241" s="188"/>
      <c r="T241" s="190">
        <f>SUM(T242:T337)</f>
        <v>54.91309600000001</v>
      </c>
      <c r="AR241" s="191" t="s">
        <v>85</v>
      </c>
      <c r="AT241" s="192" t="s">
        <v>76</v>
      </c>
      <c r="AU241" s="192" t="s">
        <v>77</v>
      </c>
      <c r="AY241" s="191" t="s">
        <v>153</v>
      </c>
      <c r="BK241" s="193">
        <f>SUM(BK242:BK337)</f>
        <v>0</v>
      </c>
    </row>
    <row r="242" spans="1:65" s="2" customFormat="1" ht="33" customHeight="1">
      <c r="A242" s="33"/>
      <c r="B242" s="34"/>
      <c r="C242" s="194" t="s">
        <v>321</v>
      </c>
      <c r="D242" s="194" t="s">
        <v>154</v>
      </c>
      <c r="E242" s="195" t="s">
        <v>322</v>
      </c>
      <c r="F242" s="196" t="s">
        <v>323</v>
      </c>
      <c r="G242" s="197" t="s">
        <v>182</v>
      </c>
      <c r="H242" s="198">
        <v>60.51</v>
      </c>
      <c r="I242" s="199"/>
      <c r="J242" s="200">
        <f>ROUND(I242*H242,2)</f>
        <v>0</v>
      </c>
      <c r="K242" s="201"/>
      <c r="L242" s="38"/>
      <c r="M242" s="202" t="s">
        <v>1</v>
      </c>
      <c r="N242" s="203" t="s">
        <v>42</v>
      </c>
      <c r="O242" s="70"/>
      <c r="P242" s="204">
        <f>O242*H242</f>
        <v>0</v>
      </c>
      <c r="Q242" s="204">
        <v>1.2999999999999999E-4</v>
      </c>
      <c r="R242" s="204">
        <f>Q242*H242</f>
        <v>7.8662999999999997E-3</v>
      </c>
      <c r="S242" s="204">
        <v>0</v>
      </c>
      <c r="T242" s="20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6" t="s">
        <v>158</v>
      </c>
      <c r="AT242" s="206" t="s">
        <v>154</v>
      </c>
      <c r="AU242" s="206" t="s">
        <v>85</v>
      </c>
      <c r="AY242" s="16" t="s">
        <v>153</v>
      </c>
      <c r="BE242" s="207">
        <f>IF(N242="základní",J242,0)</f>
        <v>0</v>
      </c>
      <c r="BF242" s="207">
        <f>IF(N242="snížená",J242,0)</f>
        <v>0</v>
      </c>
      <c r="BG242" s="207">
        <f>IF(N242="zákl. přenesená",J242,0)</f>
        <v>0</v>
      </c>
      <c r="BH242" s="207">
        <f>IF(N242="sníž. přenesená",J242,0)</f>
        <v>0</v>
      </c>
      <c r="BI242" s="207">
        <f>IF(N242="nulová",J242,0)</f>
        <v>0</v>
      </c>
      <c r="BJ242" s="16" t="s">
        <v>85</v>
      </c>
      <c r="BK242" s="207">
        <f>ROUND(I242*H242,2)</f>
        <v>0</v>
      </c>
      <c r="BL242" s="16" t="s">
        <v>158</v>
      </c>
      <c r="BM242" s="206" t="s">
        <v>324</v>
      </c>
    </row>
    <row r="243" spans="1:65" s="12" customFormat="1" ht="11.25">
      <c r="B243" s="208"/>
      <c r="C243" s="209"/>
      <c r="D243" s="210" t="s">
        <v>160</v>
      </c>
      <c r="E243" s="211" t="s">
        <v>1</v>
      </c>
      <c r="F243" s="212" t="s">
        <v>325</v>
      </c>
      <c r="G243" s="209"/>
      <c r="H243" s="213">
        <v>60.51</v>
      </c>
      <c r="I243" s="214"/>
      <c r="J243" s="209"/>
      <c r="K243" s="209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160</v>
      </c>
      <c r="AU243" s="219" t="s">
        <v>85</v>
      </c>
      <c r="AV243" s="12" t="s">
        <v>87</v>
      </c>
      <c r="AW243" s="12" t="s">
        <v>33</v>
      </c>
      <c r="AX243" s="12" t="s">
        <v>85</v>
      </c>
      <c r="AY243" s="219" t="s">
        <v>153</v>
      </c>
    </row>
    <row r="244" spans="1:65" s="2" customFormat="1" ht="33" customHeight="1">
      <c r="A244" s="33"/>
      <c r="B244" s="34"/>
      <c r="C244" s="194" t="s">
        <v>326</v>
      </c>
      <c r="D244" s="194" t="s">
        <v>154</v>
      </c>
      <c r="E244" s="195" t="s">
        <v>327</v>
      </c>
      <c r="F244" s="196" t="s">
        <v>328</v>
      </c>
      <c r="G244" s="197" t="s">
        <v>182</v>
      </c>
      <c r="H244" s="198">
        <v>180.428</v>
      </c>
      <c r="I244" s="199"/>
      <c r="J244" s="200">
        <f>ROUND(I244*H244,2)</f>
        <v>0</v>
      </c>
      <c r="K244" s="201"/>
      <c r="L244" s="38"/>
      <c r="M244" s="202" t="s">
        <v>1</v>
      </c>
      <c r="N244" s="203" t="s">
        <v>42</v>
      </c>
      <c r="O244" s="70"/>
      <c r="P244" s="204">
        <f>O244*H244</f>
        <v>0</v>
      </c>
      <c r="Q244" s="204">
        <v>4.0000000000000003E-5</v>
      </c>
      <c r="R244" s="204">
        <f>Q244*H244</f>
        <v>7.2171200000000005E-3</v>
      </c>
      <c r="S244" s="204">
        <v>0</v>
      </c>
      <c r="T244" s="20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6" t="s">
        <v>158</v>
      </c>
      <c r="AT244" s="206" t="s">
        <v>154</v>
      </c>
      <c r="AU244" s="206" t="s">
        <v>85</v>
      </c>
      <c r="AY244" s="16" t="s">
        <v>153</v>
      </c>
      <c r="BE244" s="207">
        <f>IF(N244="základní",J244,0)</f>
        <v>0</v>
      </c>
      <c r="BF244" s="207">
        <f>IF(N244="snížená",J244,0)</f>
        <v>0</v>
      </c>
      <c r="BG244" s="207">
        <f>IF(N244="zákl. přenesená",J244,0)</f>
        <v>0</v>
      </c>
      <c r="BH244" s="207">
        <f>IF(N244="sníž. přenesená",J244,0)</f>
        <v>0</v>
      </c>
      <c r="BI244" s="207">
        <f>IF(N244="nulová",J244,0)</f>
        <v>0</v>
      </c>
      <c r="BJ244" s="16" t="s">
        <v>85</v>
      </c>
      <c r="BK244" s="207">
        <f>ROUND(I244*H244,2)</f>
        <v>0</v>
      </c>
      <c r="BL244" s="16" t="s">
        <v>158</v>
      </c>
      <c r="BM244" s="206" t="s">
        <v>329</v>
      </c>
    </row>
    <row r="245" spans="1:65" s="12" customFormat="1" ht="11.25">
      <c r="B245" s="208"/>
      <c r="C245" s="209"/>
      <c r="D245" s="210" t="s">
        <v>160</v>
      </c>
      <c r="E245" s="211" t="s">
        <v>1</v>
      </c>
      <c r="F245" s="212" t="s">
        <v>330</v>
      </c>
      <c r="G245" s="209"/>
      <c r="H245" s="213">
        <v>180.428</v>
      </c>
      <c r="I245" s="214"/>
      <c r="J245" s="209"/>
      <c r="K245" s="209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160</v>
      </c>
      <c r="AU245" s="219" t="s">
        <v>85</v>
      </c>
      <c r="AV245" s="12" t="s">
        <v>87</v>
      </c>
      <c r="AW245" s="12" t="s">
        <v>33</v>
      </c>
      <c r="AX245" s="12" t="s">
        <v>85</v>
      </c>
      <c r="AY245" s="219" t="s">
        <v>153</v>
      </c>
    </row>
    <row r="246" spans="1:65" s="2" customFormat="1" ht="33" customHeight="1">
      <c r="A246" s="33"/>
      <c r="B246" s="34"/>
      <c r="C246" s="194" t="s">
        <v>331</v>
      </c>
      <c r="D246" s="194" t="s">
        <v>154</v>
      </c>
      <c r="E246" s="195" t="s">
        <v>332</v>
      </c>
      <c r="F246" s="196" t="s">
        <v>333</v>
      </c>
      <c r="G246" s="197" t="s">
        <v>290</v>
      </c>
      <c r="H246" s="198">
        <v>2</v>
      </c>
      <c r="I246" s="199"/>
      <c r="J246" s="200">
        <f>ROUND(I246*H246,2)</f>
        <v>0</v>
      </c>
      <c r="K246" s="201"/>
      <c r="L246" s="38"/>
      <c r="M246" s="202" t="s">
        <v>1</v>
      </c>
      <c r="N246" s="203" t="s">
        <v>42</v>
      </c>
      <c r="O246" s="70"/>
      <c r="P246" s="204">
        <f>O246*H246</f>
        <v>0</v>
      </c>
      <c r="Q246" s="204">
        <v>9.0000000000000006E-5</v>
      </c>
      <c r="R246" s="204">
        <f>Q246*H246</f>
        <v>1.8000000000000001E-4</v>
      </c>
      <c r="S246" s="204">
        <v>0</v>
      </c>
      <c r="T246" s="20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6" t="s">
        <v>158</v>
      </c>
      <c r="AT246" s="206" t="s">
        <v>154</v>
      </c>
      <c r="AU246" s="206" t="s">
        <v>85</v>
      </c>
      <c r="AY246" s="16" t="s">
        <v>153</v>
      </c>
      <c r="BE246" s="207">
        <f>IF(N246="základní",J246,0)</f>
        <v>0</v>
      </c>
      <c r="BF246" s="207">
        <f>IF(N246="snížená",J246,0)</f>
        <v>0</v>
      </c>
      <c r="BG246" s="207">
        <f>IF(N246="zákl. přenesená",J246,0)</f>
        <v>0</v>
      </c>
      <c r="BH246" s="207">
        <f>IF(N246="sníž. přenesená",J246,0)</f>
        <v>0</v>
      </c>
      <c r="BI246" s="207">
        <f>IF(N246="nulová",J246,0)</f>
        <v>0</v>
      </c>
      <c r="BJ246" s="16" t="s">
        <v>85</v>
      </c>
      <c r="BK246" s="207">
        <f>ROUND(I246*H246,2)</f>
        <v>0</v>
      </c>
      <c r="BL246" s="16" t="s">
        <v>158</v>
      </c>
      <c r="BM246" s="206" t="s">
        <v>334</v>
      </c>
    </row>
    <row r="247" spans="1:65" s="2" customFormat="1" ht="33" customHeight="1">
      <c r="A247" s="33"/>
      <c r="B247" s="34"/>
      <c r="C247" s="194" t="s">
        <v>335</v>
      </c>
      <c r="D247" s="194" t="s">
        <v>154</v>
      </c>
      <c r="E247" s="195" t="s">
        <v>336</v>
      </c>
      <c r="F247" s="196" t="s">
        <v>337</v>
      </c>
      <c r="G247" s="197" t="s">
        <v>182</v>
      </c>
      <c r="H247" s="198">
        <v>6.22</v>
      </c>
      <c r="I247" s="199"/>
      <c r="J247" s="200">
        <f>ROUND(I247*H247,2)</f>
        <v>0</v>
      </c>
      <c r="K247" s="201"/>
      <c r="L247" s="38"/>
      <c r="M247" s="202" t="s">
        <v>1</v>
      </c>
      <c r="N247" s="203" t="s">
        <v>42</v>
      </c>
      <c r="O247" s="70"/>
      <c r="P247" s="204">
        <f>O247*H247</f>
        <v>0</v>
      </c>
      <c r="Q247" s="204">
        <v>0</v>
      </c>
      <c r="R247" s="204">
        <f>Q247*H247</f>
        <v>0</v>
      </c>
      <c r="S247" s="204">
        <v>0.13100000000000001</v>
      </c>
      <c r="T247" s="205">
        <f>S247*H247</f>
        <v>0.81481999999999999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6" t="s">
        <v>158</v>
      </c>
      <c r="AT247" s="206" t="s">
        <v>154</v>
      </c>
      <c r="AU247" s="206" t="s">
        <v>85</v>
      </c>
      <c r="AY247" s="16" t="s">
        <v>153</v>
      </c>
      <c r="BE247" s="207">
        <f>IF(N247="základní",J247,0)</f>
        <v>0</v>
      </c>
      <c r="BF247" s="207">
        <f>IF(N247="snížená",J247,0)</f>
        <v>0</v>
      </c>
      <c r="BG247" s="207">
        <f>IF(N247="zákl. přenesená",J247,0)</f>
        <v>0</v>
      </c>
      <c r="BH247" s="207">
        <f>IF(N247="sníž. přenesená",J247,0)</f>
        <v>0</v>
      </c>
      <c r="BI247" s="207">
        <f>IF(N247="nulová",J247,0)</f>
        <v>0</v>
      </c>
      <c r="BJ247" s="16" t="s">
        <v>85</v>
      </c>
      <c r="BK247" s="207">
        <f>ROUND(I247*H247,2)</f>
        <v>0</v>
      </c>
      <c r="BL247" s="16" t="s">
        <v>158</v>
      </c>
      <c r="BM247" s="206" t="s">
        <v>338</v>
      </c>
    </row>
    <row r="248" spans="1:65" s="12" customFormat="1" ht="11.25">
      <c r="B248" s="208"/>
      <c r="C248" s="209"/>
      <c r="D248" s="210" t="s">
        <v>160</v>
      </c>
      <c r="E248" s="211" t="s">
        <v>1</v>
      </c>
      <c r="F248" s="212" t="s">
        <v>339</v>
      </c>
      <c r="G248" s="209"/>
      <c r="H248" s="213">
        <v>9.3719999999999999</v>
      </c>
      <c r="I248" s="214"/>
      <c r="J248" s="209"/>
      <c r="K248" s="209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160</v>
      </c>
      <c r="AU248" s="219" t="s">
        <v>85</v>
      </c>
      <c r="AV248" s="12" t="s">
        <v>87</v>
      </c>
      <c r="AW248" s="12" t="s">
        <v>33</v>
      </c>
      <c r="AX248" s="12" t="s">
        <v>77</v>
      </c>
      <c r="AY248" s="219" t="s">
        <v>153</v>
      </c>
    </row>
    <row r="249" spans="1:65" s="12" customFormat="1" ht="11.25">
      <c r="B249" s="208"/>
      <c r="C249" s="209"/>
      <c r="D249" s="210" t="s">
        <v>160</v>
      </c>
      <c r="E249" s="211" t="s">
        <v>1</v>
      </c>
      <c r="F249" s="212" t="s">
        <v>272</v>
      </c>
      <c r="G249" s="209"/>
      <c r="H249" s="213">
        <v>-3.1520000000000001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160</v>
      </c>
      <c r="AU249" s="219" t="s">
        <v>85</v>
      </c>
      <c r="AV249" s="12" t="s">
        <v>87</v>
      </c>
      <c r="AW249" s="12" t="s">
        <v>33</v>
      </c>
      <c r="AX249" s="12" t="s">
        <v>77</v>
      </c>
      <c r="AY249" s="219" t="s">
        <v>153</v>
      </c>
    </row>
    <row r="250" spans="1:65" s="14" customFormat="1" ht="11.25">
      <c r="B250" s="230"/>
      <c r="C250" s="231"/>
      <c r="D250" s="210" t="s">
        <v>160</v>
      </c>
      <c r="E250" s="232" t="s">
        <v>1</v>
      </c>
      <c r="F250" s="233" t="s">
        <v>168</v>
      </c>
      <c r="G250" s="231"/>
      <c r="H250" s="234">
        <v>6.22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160</v>
      </c>
      <c r="AU250" s="240" t="s">
        <v>85</v>
      </c>
      <c r="AV250" s="14" t="s">
        <v>158</v>
      </c>
      <c r="AW250" s="14" t="s">
        <v>33</v>
      </c>
      <c r="AX250" s="14" t="s">
        <v>85</v>
      </c>
      <c r="AY250" s="240" t="s">
        <v>153</v>
      </c>
    </row>
    <row r="251" spans="1:65" s="2" customFormat="1" ht="33" customHeight="1">
      <c r="A251" s="33"/>
      <c r="B251" s="34"/>
      <c r="C251" s="194" t="s">
        <v>340</v>
      </c>
      <c r="D251" s="194" t="s">
        <v>154</v>
      </c>
      <c r="E251" s="195" t="s">
        <v>336</v>
      </c>
      <c r="F251" s="196" t="s">
        <v>337</v>
      </c>
      <c r="G251" s="197" t="s">
        <v>182</v>
      </c>
      <c r="H251" s="198">
        <v>4.694</v>
      </c>
      <c r="I251" s="199"/>
      <c r="J251" s="200">
        <f>ROUND(I251*H251,2)</f>
        <v>0</v>
      </c>
      <c r="K251" s="201"/>
      <c r="L251" s="38"/>
      <c r="M251" s="202" t="s">
        <v>1</v>
      </c>
      <c r="N251" s="203" t="s">
        <v>42</v>
      </c>
      <c r="O251" s="70"/>
      <c r="P251" s="204">
        <f>O251*H251</f>
        <v>0</v>
      </c>
      <c r="Q251" s="204">
        <v>0</v>
      </c>
      <c r="R251" s="204">
        <f>Q251*H251</f>
        <v>0</v>
      </c>
      <c r="S251" s="204">
        <v>0.13100000000000001</v>
      </c>
      <c r="T251" s="205">
        <f>S251*H251</f>
        <v>0.61491400000000007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6" t="s">
        <v>158</v>
      </c>
      <c r="AT251" s="206" t="s">
        <v>154</v>
      </c>
      <c r="AU251" s="206" t="s">
        <v>85</v>
      </c>
      <c r="AY251" s="16" t="s">
        <v>153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6" t="s">
        <v>85</v>
      </c>
      <c r="BK251" s="207">
        <f>ROUND(I251*H251,2)</f>
        <v>0</v>
      </c>
      <c r="BL251" s="16" t="s">
        <v>158</v>
      </c>
      <c r="BM251" s="206" t="s">
        <v>341</v>
      </c>
    </row>
    <row r="252" spans="1:65" s="12" customFormat="1" ht="11.25">
      <c r="B252" s="208"/>
      <c r="C252" s="209"/>
      <c r="D252" s="210" t="s">
        <v>160</v>
      </c>
      <c r="E252" s="211" t="s">
        <v>1</v>
      </c>
      <c r="F252" s="212" t="s">
        <v>342</v>
      </c>
      <c r="G252" s="209"/>
      <c r="H252" s="213">
        <v>6.27</v>
      </c>
      <c r="I252" s="214"/>
      <c r="J252" s="209"/>
      <c r="K252" s="209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160</v>
      </c>
      <c r="AU252" s="219" t="s">
        <v>85</v>
      </c>
      <c r="AV252" s="12" t="s">
        <v>87</v>
      </c>
      <c r="AW252" s="12" t="s">
        <v>33</v>
      </c>
      <c r="AX252" s="12" t="s">
        <v>77</v>
      </c>
      <c r="AY252" s="219" t="s">
        <v>153</v>
      </c>
    </row>
    <row r="253" spans="1:65" s="12" customFormat="1" ht="11.25">
      <c r="B253" s="208"/>
      <c r="C253" s="209"/>
      <c r="D253" s="210" t="s">
        <v>160</v>
      </c>
      <c r="E253" s="211" t="s">
        <v>1</v>
      </c>
      <c r="F253" s="212" t="s">
        <v>343</v>
      </c>
      <c r="G253" s="209"/>
      <c r="H253" s="213">
        <v>-1.5760000000000001</v>
      </c>
      <c r="I253" s="214"/>
      <c r="J253" s="209"/>
      <c r="K253" s="209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160</v>
      </c>
      <c r="AU253" s="219" t="s">
        <v>85</v>
      </c>
      <c r="AV253" s="12" t="s">
        <v>87</v>
      </c>
      <c r="AW253" s="12" t="s">
        <v>33</v>
      </c>
      <c r="AX253" s="12" t="s">
        <v>77</v>
      </c>
      <c r="AY253" s="219" t="s">
        <v>153</v>
      </c>
    </row>
    <row r="254" spans="1:65" s="14" customFormat="1" ht="11.25">
      <c r="B254" s="230"/>
      <c r="C254" s="231"/>
      <c r="D254" s="210" t="s">
        <v>160</v>
      </c>
      <c r="E254" s="232" t="s">
        <v>1</v>
      </c>
      <c r="F254" s="233" t="s">
        <v>168</v>
      </c>
      <c r="G254" s="231"/>
      <c r="H254" s="234">
        <v>4.694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160</v>
      </c>
      <c r="AU254" s="240" t="s">
        <v>85</v>
      </c>
      <c r="AV254" s="14" t="s">
        <v>158</v>
      </c>
      <c r="AW254" s="14" t="s">
        <v>33</v>
      </c>
      <c r="AX254" s="14" t="s">
        <v>85</v>
      </c>
      <c r="AY254" s="240" t="s">
        <v>153</v>
      </c>
    </row>
    <row r="255" spans="1:65" s="2" customFormat="1" ht="33" customHeight="1">
      <c r="A255" s="33"/>
      <c r="B255" s="34"/>
      <c r="C255" s="194" t="s">
        <v>344</v>
      </c>
      <c r="D255" s="194" t="s">
        <v>154</v>
      </c>
      <c r="E255" s="195" t="s">
        <v>345</v>
      </c>
      <c r="F255" s="196" t="s">
        <v>346</v>
      </c>
      <c r="G255" s="197" t="s">
        <v>182</v>
      </c>
      <c r="H255" s="198">
        <v>50.683999999999997</v>
      </c>
      <c r="I255" s="199"/>
      <c r="J255" s="200">
        <f>ROUND(I255*H255,2)</f>
        <v>0</v>
      </c>
      <c r="K255" s="201"/>
      <c r="L255" s="38"/>
      <c r="M255" s="202" t="s">
        <v>1</v>
      </c>
      <c r="N255" s="203" t="s">
        <v>42</v>
      </c>
      <c r="O255" s="70"/>
      <c r="P255" s="204">
        <f>O255*H255</f>
        <v>0</v>
      </c>
      <c r="Q255" s="204">
        <v>0</v>
      </c>
      <c r="R255" s="204">
        <f>Q255*H255</f>
        <v>0</v>
      </c>
      <c r="S255" s="204">
        <v>0.26100000000000001</v>
      </c>
      <c r="T255" s="205">
        <f>S255*H255</f>
        <v>13.228524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6" t="s">
        <v>158</v>
      </c>
      <c r="AT255" s="206" t="s">
        <v>154</v>
      </c>
      <c r="AU255" s="206" t="s">
        <v>85</v>
      </c>
      <c r="AY255" s="16" t="s">
        <v>153</v>
      </c>
      <c r="BE255" s="207">
        <f>IF(N255="základní",J255,0)</f>
        <v>0</v>
      </c>
      <c r="BF255" s="207">
        <f>IF(N255="snížená",J255,0)</f>
        <v>0</v>
      </c>
      <c r="BG255" s="207">
        <f>IF(N255="zákl. přenesená",J255,0)</f>
        <v>0</v>
      </c>
      <c r="BH255" s="207">
        <f>IF(N255="sníž. přenesená",J255,0)</f>
        <v>0</v>
      </c>
      <c r="BI255" s="207">
        <f>IF(N255="nulová",J255,0)</f>
        <v>0</v>
      </c>
      <c r="BJ255" s="16" t="s">
        <v>85</v>
      </c>
      <c r="BK255" s="207">
        <f>ROUND(I255*H255,2)</f>
        <v>0</v>
      </c>
      <c r="BL255" s="16" t="s">
        <v>158</v>
      </c>
      <c r="BM255" s="206" t="s">
        <v>347</v>
      </c>
    </row>
    <row r="256" spans="1:65" s="12" customFormat="1" ht="11.25">
      <c r="B256" s="208"/>
      <c r="C256" s="209"/>
      <c r="D256" s="210" t="s">
        <v>160</v>
      </c>
      <c r="E256" s="211" t="s">
        <v>1</v>
      </c>
      <c r="F256" s="212" t="s">
        <v>348</v>
      </c>
      <c r="G256" s="209"/>
      <c r="H256" s="213">
        <v>10.395</v>
      </c>
      <c r="I256" s="214"/>
      <c r="J256" s="209"/>
      <c r="K256" s="209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160</v>
      </c>
      <c r="AU256" s="219" t="s">
        <v>85</v>
      </c>
      <c r="AV256" s="12" t="s">
        <v>87</v>
      </c>
      <c r="AW256" s="12" t="s">
        <v>33</v>
      </c>
      <c r="AX256" s="12" t="s">
        <v>77</v>
      </c>
      <c r="AY256" s="219" t="s">
        <v>153</v>
      </c>
    </row>
    <row r="257" spans="1:65" s="12" customFormat="1" ht="11.25">
      <c r="B257" s="208"/>
      <c r="C257" s="209"/>
      <c r="D257" s="210" t="s">
        <v>160</v>
      </c>
      <c r="E257" s="211" t="s">
        <v>1</v>
      </c>
      <c r="F257" s="212" t="s">
        <v>349</v>
      </c>
      <c r="G257" s="209"/>
      <c r="H257" s="213">
        <v>2.2549999999999999</v>
      </c>
      <c r="I257" s="214"/>
      <c r="J257" s="209"/>
      <c r="K257" s="209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160</v>
      </c>
      <c r="AU257" s="219" t="s">
        <v>85</v>
      </c>
      <c r="AV257" s="12" t="s">
        <v>87</v>
      </c>
      <c r="AW257" s="12" t="s">
        <v>33</v>
      </c>
      <c r="AX257" s="12" t="s">
        <v>77</v>
      </c>
      <c r="AY257" s="219" t="s">
        <v>153</v>
      </c>
    </row>
    <row r="258" spans="1:65" s="12" customFormat="1" ht="11.25">
      <c r="B258" s="208"/>
      <c r="C258" s="209"/>
      <c r="D258" s="210" t="s">
        <v>160</v>
      </c>
      <c r="E258" s="211" t="s">
        <v>1</v>
      </c>
      <c r="F258" s="212" t="s">
        <v>350</v>
      </c>
      <c r="G258" s="209"/>
      <c r="H258" s="213">
        <v>11.55</v>
      </c>
      <c r="I258" s="214"/>
      <c r="J258" s="209"/>
      <c r="K258" s="209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160</v>
      </c>
      <c r="AU258" s="219" t="s">
        <v>85</v>
      </c>
      <c r="AV258" s="12" t="s">
        <v>87</v>
      </c>
      <c r="AW258" s="12" t="s">
        <v>33</v>
      </c>
      <c r="AX258" s="12" t="s">
        <v>77</v>
      </c>
      <c r="AY258" s="219" t="s">
        <v>153</v>
      </c>
    </row>
    <row r="259" spans="1:65" s="12" customFormat="1" ht="11.25">
      <c r="B259" s="208"/>
      <c r="C259" s="209"/>
      <c r="D259" s="210" t="s">
        <v>160</v>
      </c>
      <c r="E259" s="211" t="s">
        <v>1</v>
      </c>
      <c r="F259" s="212" t="s">
        <v>351</v>
      </c>
      <c r="G259" s="209"/>
      <c r="H259" s="213">
        <v>36.530999999999999</v>
      </c>
      <c r="I259" s="214"/>
      <c r="J259" s="209"/>
      <c r="K259" s="209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160</v>
      </c>
      <c r="AU259" s="219" t="s">
        <v>85</v>
      </c>
      <c r="AV259" s="12" t="s">
        <v>87</v>
      </c>
      <c r="AW259" s="12" t="s">
        <v>33</v>
      </c>
      <c r="AX259" s="12" t="s">
        <v>77</v>
      </c>
      <c r="AY259" s="219" t="s">
        <v>153</v>
      </c>
    </row>
    <row r="260" spans="1:65" s="12" customFormat="1" ht="11.25">
      <c r="B260" s="208"/>
      <c r="C260" s="209"/>
      <c r="D260" s="210" t="s">
        <v>160</v>
      </c>
      <c r="E260" s="211" t="s">
        <v>1</v>
      </c>
      <c r="F260" s="212" t="s">
        <v>352</v>
      </c>
      <c r="G260" s="209"/>
      <c r="H260" s="213">
        <v>-7.88</v>
      </c>
      <c r="I260" s="214"/>
      <c r="J260" s="209"/>
      <c r="K260" s="209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160</v>
      </c>
      <c r="AU260" s="219" t="s">
        <v>85</v>
      </c>
      <c r="AV260" s="12" t="s">
        <v>87</v>
      </c>
      <c r="AW260" s="12" t="s">
        <v>33</v>
      </c>
      <c r="AX260" s="12" t="s">
        <v>77</v>
      </c>
      <c r="AY260" s="219" t="s">
        <v>153</v>
      </c>
    </row>
    <row r="261" spans="1:65" s="12" customFormat="1" ht="11.25">
      <c r="B261" s="208"/>
      <c r="C261" s="209"/>
      <c r="D261" s="210" t="s">
        <v>160</v>
      </c>
      <c r="E261" s="211" t="s">
        <v>1</v>
      </c>
      <c r="F261" s="212" t="s">
        <v>353</v>
      </c>
      <c r="G261" s="209"/>
      <c r="H261" s="213">
        <v>-2.1669999999999998</v>
      </c>
      <c r="I261" s="214"/>
      <c r="J261" s="209"/>
      <c r="K261" s="209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160</v>
      </c>
      <c r="AU261" s="219" t="s">
        <v>85</v>
      </c>
      <c r="AV261" s="12" t="s">
        <v>87</v>
      </c>
      <c r="AW261" s="12" t="s">
        <v>33</v>
      </c>
      <c r="AX261" s="12" t="s">
        <v>77</v>
      </c>
      <c r="AY261" s="219" t="s">
        <v>153</v>
      </c>
    </row>
    <row r="262" spans="1:65" s="14" customFormat="1" ht="11.25">
      <c r="B262" s="230"/>
      <c r="C262" s="231"/>
      <c r="D262" s="210" t="s">
        <v>160</v>
      </c>
      <c r="E262" s="232" t="s">
        <v>1</v>
      </c>
      <c r="F262" s="233" t="s">
        <v>168</v>
      </c>
      <c r="G262" s="231"/>
      <c r="H262" s="234">
        <v>50.683999999999997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160</v>
      </c>
      <c r="AU262" s="240" t="s">
        <v>85</v>
      </c>
      <c r="AV262" s="14" t="s">
        <v>158</v>
      </c>
      <c r="AW262" s="14" t="s">
        <v>33</v>
      </c>
      <c r="AX262" s="14" t="s">
        <v>85</v>
      </c>
      <c r="AY262" s="240" t="s">
        <v>153</v>
      </c>
    </row>
    <row r="263" spans="1:65" s="2" customFormat="1" ht="33" customHeight="1">
      <c r="A263" s="33"/>
      <c r="B263" s="34"/>
      <c r="C263" s="194" t="s">
        <v>354</v>
      </c>
      <c r="D263" s="194" t="s">
        <v>154</v>
      </c>
      <c r="E263" s="195" t="s">
        <v>345</v>
      </c>
      <c r="F263" s="196" t="s">
        <v>346</v>
      </c>
      <c r="G263" s="197" t="s">
        <v>182</v>
      </c>
      <c r="H263" s="198">
        <v>52.298000000000002</v>
      </c>
      <c r="I263" s="199"/>
      <c r="J263" s="200">
        <f>ROUND(I263*H263,2)</f>
        <v>0</v>
      </c>
      <c r="K263" s="201"/>
      <c r="L263" s="38"/>
      <c r="M263" s="202" t="s">
        <v>1</v>
      </c>
      <c r="N263" s="203" t="s">
        <v>42</v>
      </c>
      <c r="O263" s="70"/>
      <c r="P263" s="204">
        <f>O263*H263</f>
        <v>0</v>
      </c>
      <c r="Q263" s="204">
        <v>0</v>
      </c>
      <c r="R263" s="204">
        <f>Q263*H263</f>
        <v>0</v>
      </c>
      <c r="S263" s="204">
        <v>0.26100000000000001</v>
      </c>
      <c r="T263" s="205">
        <f>S263*H263</f>
        <v>13.649778000000001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6" t="s">
        <v>158</v>
      </c>
      <c r="AT263" s="206" t="s">
        <v>154</v>
      </c>
      <c r="AU263" s="206" t="s">
        <v>85</v>
      </c>
      <c r="AY263" s="16" t="s">
        <v>153</v>
      </c>
      <c r="BE263" s="207">
        <f>IF(N263="základní",J263,0)</f>
        <v>0</v>
      </c>
      <c r="BF263" s="207">
        <f>IF(N263="snížená",J263,0)</f>
        <v>0</v>
      </c>
      <c r="BG263" s="207">
        <f>IF(N263="zákl. přenesená",J263,0)</f>
        <v>0</v>
      </c>
      <c r="BH263" s="207">
        <f>IF(N263="sníž. přenesená",J263,0)</f>
        <v>0</v>
      </c>
      <c r="BI263" s="207">
        <f>IF(N263="nulová",J263,0)</f>
        <v>0</v>
      </c>
      <c r="BJ263" s="16" t="s">
        <v>85</v>
      </c>
      <c r="BK263" s="207">
        <f>ROUND(I263*H263,2)</f>
        <v>0</v>
      </c>
      <c r="BL263" s="16" t="s">
        <v>158</v>
      </c>
      <c r="BM263" s="206" t="s">
        <v>355</v>
      </c>
    </row>
    <row r="264" spans="1:65" s="12" customFormat="1" ht="11.25">
      <c r="B264" s="208"/>
      <c r="C264" s="209"/>
      <c r="D264" s="210" t="s">
        <v>160</v>
      </c>
      <c r="E264" s="211" t="s">
        <v>1</v>
      </c>
      <c r="F264" s="212" t="s">
        <v>350</v>
      </c>
      <c r="G264" s="209"/>
      <c r="H264" s="213">
        <v>11.55</v>
      </c>
      <c r="I264" s="214"/>
      <c r="J264" s="209"/>
      <c r="K264" s="209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160</v>
      </c>
      <c r="AU264" s="219" t="s">
        <v>85</v>
      </c>
      <c r="AV264" s="12" t="s">
        <v>87</v>
      </c>
      <c r="AW264" s="12" t="s">
        <v>33</v>
      </c>
      <c r="AX264" s="12" t="s">
        <v>77</v>
      </c>
      <c r="AY264" s="219" t="s">
        <v>153</v>
      </c>
    </row>
    <row r="265" spans="1:65" s="12" customFormat="1" ht="11.25">
      <c r="B265" s="208"/>
      <c r="C265" s="209"/>
      <c r="D265" s="210" t="s">
        <v>160</v>
      </c>
      <c r="E265" s="211" t="s">
        <v>1</v>
      </c>
      <c r="F265" s="212" t="s">
        <v>348</v>
      </c>
      <c r="G265" s="209"/>
      <c r="H265" s="213">
        <v>10.395</v>
      </c>
      <c r="I265" s="214"/>
      <c r="J265" s="209"/>
      <c r="K265" s="209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160</v>
      </c>
      <c r="AU265" s="219" t="s">
        <v>85</v>
      </c>
      <c r="AV265" s="12" t="s">
        <v>87</v>
      </c>
      <c r="AW265" s="12" t="s">
        <v>33</v>
      </c>
      <c r="AX265" s="12" t="s">
        <v>77</v>
      </c>
      <c r="AY265" s="219" t="s">
        <v>153</v>
      </c>
    </row>
    <row r="266" spans="1:65" s="12" customFormat="1" ht="11.25">
      <c r="B266" s="208"/>
      <c r="C266" s="209"/>
      <c r="D266" s="210" t="s">
        <v>160</v>
      </c>
      <c r="E266" s="211" t="s">
        <v>1</v>
      </c>
      <c r="F266" s="212" t="s">
        <v>356</v>
      </c>
      <c r="G266" s="209"/>
      <c r="H266" s="213">
        <v>41.975999999999999</v>
      </c>
      <c r="I266" s="214"/>
      <c r="J266" s="209"/>
      <c r="K266" s="209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160</v>
      </c>
      <c r="AU266" s="219" t="s">
        <v>85</v>
      </c>
      <c r="AV266" s="12" t="s">
        <v>87</v>
      </c>
      <c r="AW266" s="12" t="s">
        <v>33</v>
      </c>
      <c r="AX266" s="12" t="s">
        <v>77</v>
      </c>
      <c r="AY266" s="219" t="s">
        <v>153</v>
      </c>
    </row>
    <row r="267" spans="1:65" s="12" customFormat="1" ht="11.25">
      <c r="B267" s="208"/>
      <c r="C267" s="209"/>
      <c r="D267" s="210" t="s">
        <v>160</v>
      </c>
      <c r="E267" s="211" t="s">
        <v>1</v>
      </c>
      <c r="F267" s="212" t="s">
        <v>353</v>
      </c>
      <c r="G267" s="209"/>
      <c r="H267" s="213">
        <v>-2.1669999999999998</v>
      </c>
      <c r="I267" s="214"/>
      <c r="J267" s="209"/>
      <c r="K267" s="209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160</v>
      </c>
      <c r="AU267" s="219" t="s">
        <v>85</v>
      </c>
      <c r="AV267" s="12" t="s">
        <v>87</v>
      </c>
      <c r="AW267" s="12" t="s">
        <v>33</v>
      </c>
      <c r="AX267" s="12" t="s">
        <v>77</v>
      </c>
      <c r="AY267" s="219" t="s">
        <v>153</v>
      </c>
    </row>
    <row r="268" spans="1:65" s="12" customFormat="1" ht="11.25">
      <c r="B268" s="208"/>
      <c r="C268" s="209"/>
      <c r="D268" s="210" t="s">
        <v>160</v>
      </c>
      <c r="E268" s="211" t="s">
        <v>1</v>
      </c>
      <c r="F268" s="212" t="s">
        <v>357</v>
      </c>
      <c r="G268" s="209"/>
      <c r="H268" s="213">
        <v>-9.4559999999999995</v>
      </c>
      <c r="I268" s="214"/>
      <c r="J268" s="209"/>
      <c r="K268" s="209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160</v>
      </c>
      <c r="AU268" s="219" t="s">
        <v>85</v>
      </c>
      <c r="AV268" s="12" t="s">
        <v>87</v>
      </c>
      <c r="AW268" s="12" t="s">
        <v>33</v>
      </c>
      <c r="AX268" s="12" t="s">
        <v>77</v>
      </c>
      <c r="AY268" s="219" t="s">
        <v>153</v>
      </c>
    </row>
    <row r="269" spans="1:65" s="14" customFormat="1" ht="11.25">
      <c r="B269" s="230"/>
      <c r="C269" s="231"/>
      <c r="D269" s="210" t="s">
        <v>160</v>
      </c>
      <c r="E269" s="232" t="s">
        <v>1</v>
      </c>
      <c r="F269" s="233" t="s">
        <v>168</v>
      </c>
      <c r="G269" s="231"/>
      <c r="H269" s="234">
        <v>52.298000000000002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160</v>
      </c>
      <c r="AU269" s="240" t="s">
        <v>85</v>
      </c>
      <c r="AV269" s="14" t="s">
        <v>158</v>
      </c>
      <c r="AW269" s="14" t="s">
        <v>33</v>
      </c>
      <c r="AX269" s="14" t="s">
        <v>85</v>
      </c>
      <c r="AY269" s="240" t="s">
        <v>153</v>
      </c>
    </row>
    <row r="270" spans="1:65" s="2" customFormat="1" ht="33" customHeight="1">
      <c r="A270" s="33"/>
      <c r="B270" s="34"/>
      <c r="C270" s="194" t="s">
        <v>358</v>
      </c>
      <c r="D270" s="194" t="s">
        <v>154</v>
      </c>
      <c r="E270" s="195" t="s">
        <v>359</v>
      </c>
      <c r="F270" s="196" t="s">
        <v>360</v>
      </c>
      <c r="G270" s="197" t="s">
        <v>182</v>
      </c>
      <c r="H270" s="198">
        <v>11.41</v>
      </c>
      <c r="I270" s="199"/>
      <c r="J270" s="200">
        <f>ROUND(I270*H270,2)</f>
        <v>0</v>
      </c>
      <c r="K270" s="201"/>
      <c r="L270" s="38"/>
      <c r="M270" s="202" t="s">
        <v>1</v>
      </c>
      <c r="N270" s="203" t="s">
        <v>42</v>
      </c>
      <c r="O270" s="70"/>
      <c r="P270" s="204">
        <f>O270*H270</f>
        <v>0</v>
      </c>
      <c r="Q270" s="204">
        <v>0</v>
      </c>
      <c r="R270" s="204">
        <f>Q270*H270</f>
        <v>0</v>
      </c>
      <c r="S270" s="204">
        <v>3.5000000000000003E-2</v>
      </c>
      <c r="T270" s="205">
        <f>S270*H270</f>
        <v>0.39935000000000004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6" t="s">
        <v>158</v>
      </c>
      <c r="AT270" s="206" t="s">
        <v>154</v>
      </c>
      <c r="AU270" s="206" t="s">
        <v>85</v>
      </c>
      <c r="AY270" s="16" t="s">
        <v>153</v>
      </c>
      <c r="BE270" s="207">
        <f>IF(N270="základní",J270,0)</f>
        <v>0</v>
      </c>
      <c r="BF270" s="207">
        <f>IF(N270="snížená",J270,0)</f>
        <v>0</v>
      </c>
      <c r="BG270" s="207">
        <f>IF(N270="zákl. přenesená",J270,0)</f>
        <v>0</v>
      </c>
      <c r="BH270" s="207">
        <f>IF(N270="sníž. přenesená",J270,0)</f>
        <v>0</v>
      </c>
      <c r="BI270" s="207">
        <f>IF(N270="nulová",J270,0)</f>
        <v>0</v>
      </c>
      <c r="BJ270" s="16" t="s">
        <v>85</v>
      </c>
      <c r="BK270" s="207">
        <f>ROUND(I270*H270,2)</f>
        <v>0</v>
      </c>
      <c r="BL270" s="16" t="s">
        <v>158</v>
      </c>
      <c r="BM270" s="206" t="s">
        <v>361</v>
      </c>
    </row>
    <row r="271" spans="1:65" s="2" customFormat="1" ht="44.25" customHeight="1">
      <c r="A271" s="33"/>
      <c r="B271" s="34"/>
      <c r="C271" s="194" t="s">
        <v>362</v>
      </c>
      <c r="D271" s="194" t="s">
        <v>154</v>
      </c>
      <c r="E271" s="195" t="s">
        <v>363</v>
      </c>
      <c r="F271" s="196" t="s">
        <v>364</v>
      </c>
      <c r="G271" s="197" t="s">
        <v>182</v>
      </c>
      <c r="H271" s="198">
        <v>5.4</v>
      </c>
      <c r="I271" s="199"/>
      <c r="J271" s="200">
        <f>ROUND(I271*H271,2)</f>
        <v>0</v>
      </c>
      <c r="K271" s="201"/>
      <c r="L271" s="38"/>
      <c r="M271" s="202" t="s">
        <v>1</v>
      </c>
      <c r="N271" s="203" t="s">
        <v>42</v>
      </c>
      <c r="O271" s="70"/>
      <c r="P271" s="204">
        <f>O271*H271</f>
        <v>0</v>
      </c>
      <c r="Q271" s="204">
        <v>0</v>
      </c>
      <c r="R271" s="204">
        <f>Q271*H271</f>
        <v>0</v>
      </c>
      <c r="S271" s="204">
        <v>5.5E-2</v>
      </c>
      <c r="T271" s="205">
        <f>S271*H271</f>
        <v>0.29700000000000004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6" t="s">
        <v>158</v>
      </c>
      <c r="AT271" s="206" t="s">
        <v>154</v>
      </c>
      <c r="AU271" s="206" t="s">
        <v>85</v>
      </c>
      <c r="AY271" s="16" t="s">
        <v>153</v>
      </c>
      <c r="BE271" s="207">
        <f>IF(N271="základní",J271,0)</f>
        <v>0</v>
      </c>
      <c r="BF271" s="207">
        <f>IF(N271="snížená",J271,0)</f>
        <v>0</v>
      </c>
      <c r="BG271" s="207">
        <f>IF(N271="zákl. přenesená",J271,0)</f>
        <v>0</v>
      </c>
      <c r="BH271" s="207">
        <f>IF(N271="sníž. přenesená",J271,0)</f>
        <v>0</v>
      </c>
      <c r="BI271" s="207">
        <f>IF(N271="nulová",J271,0)</f>
        <v>0</v>
      </c>
      <c r="BJ271" s="16" t="s">
        <v>85</v>
      </c>
      <c r="BK271" s="207">
        <f>ROUND(I271*H271,2)</f>
        <v>0</v>
      </c>
      <c r="BL271" s="16" t="s">
        <v>158</v>
      </c>
      <c r="BM271" s="206" t="s">
        <v>365</v>
      </c>
    </row>
    <row r="272" spans="1:65" s="12" customFormat="1" ht="11.25">
      <c r="B272" s="208"/>
      <c r="C272" s="209"/>
      <c r="D272" s="210" t="s">
        <v>160</v>
      </c>
      <c r="E272" s="211" t="s">
        <v>1</v>
      </c>
      <c r="F272" s="212" t="s">
        <v>366</v>
      </c>
      <c r="G272" s="209"/>
      <c r="H272" s="213">
        <v>5.4</v>
      </c>
      <c r="I272" s="214"/>
      <c r="J272" s="209"/>
      <c r="K272" s="209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160</v>
      </c>
      <c r="AU272" s="219" t="s">
        <v>85</v>
      </c>
      <c r="AV272" s="12" t="s">
        <v>87</v>
      </c>
      <c r="AW272" s="12" t="s">
        <v>33</v>
      </c>
      <c r="AX272" s="12" t="s">
        <v>85</v>
      </c>
      <c r="AY272" s="219" t="s">
        <v>153</v>
      </c>
    </row>
    <row r="273" spans="1:65" s="2" customFormat="1" ht="21.75" customHeight="1">
      <c r="A273" s="33"/>
      <c r="B273" s="34"/>
      <c r="C273" s="194" t="s">
        <v>367</v>
      </c>
      <c r="D273" s="194" t="s">
        <v>154</v>
      </c>
      <c r="E273" s="195" t="s">
        <v>368</v>
      </c>
      <c r="F273" s="196" t="s">
        <v>369</v>
      </c>
      <c r="G273" s="197" t="s">
        <v>182</v>
      </c>
      <c r="H273" s="198">
        <v>111.15</v>
      </c>
      <c r="I273" s="199"/>
      <c r="J273" s="200">
        <f>ROUND(I273*H273,2)</f>
        <v>0</v>
      </c>
      <c r="K273" s="201"/>
      <c r="L273" s="38"/>
      <c r="M273" s="202" t="s">
        <v>1</v>
      </c>
      <c r="N273" s="203" t="s">
        <v>42</v>
      </c>
      <c r="O273" s="70"/>
      <c r="P273" s="204">
        <f>O273*H273</f>
        <v>0</v>
      </c>
      <c r="Q273" s="204">
        <v>0</v>
      </c>
      <c r="R273" s="204">
        <f>Q273*H273</f>
        <v>0</v>
      </c>
      <c r="S273" s="204">
        <v>6.6000000000000003E-2</v>
      </c>
      <c r="T273" s="205">
        <f>S273*H273</f>
        <v>7.3359000000000005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6" t="s">
        <v>274</v>
      </c>
      <c r="AT273" s="206" t="s">
        <v>154</v>
      </c>
      <c r="AU273" s="206" t="s">
        <v>85</v>
      </c>
      <c r="AY273" s="16" t="s">
        <v>153</v>
      </c>
      <c r="BE273" s="207">
        <f>IF(N273="základní",J273,0)</f>
        <v>0</v>
      </c>
      <c r="BF273" s="207">
        <f>IF(N273="snížená",J273,0)</f>
        <v>0</v>
      </c>
      <c r="BG273" s="207">
        <f>IF(N273="zákl. přenesená",J273,0)</f>
        <v>0</v>
      </c>
      <c r="BH273" s="207">
        <f>IF(N273="sníž. přenesená",J273,0)</f>
        <v>0</v>
      </c>
      <c r="BI273" s="207">
        <f>IF(N273="nulová",J273,0)</f>
        <v>0</v>
      </c>
      <c r="BJ273" s="16" t="s">
        <v>85</v>
      </c>
      <c r="BK273" s="207">
        <f>ROUND(I273*H273,2)</f>
        <v>0</v>
      </c>
      <c r="BL273" s="16" t="s">
        <v>274</v>
      </c>
      <c r="BM273" s="206" t="s">
        <v>370</v>
      </c>
    </row>
    <row r="274" spans="1:65" s="13" customFormat="1" ht="11.25">
      <c r="B274" s="220"/>
      <c r="C274" s="221"/>
      <c r="D274" s="210" t="s">
        <v>160</v>
      </c>
      <c r="E274" s="222" t="s">
        <v>1</v>
      </c>
      <c r="F274" s="223" t="s">
        <v>371</v>
      </c>
      <c r="G274" s="221"/>
      <c r="H274" s="222" t="s">
        <v>1</v>
      </c>
      <c r="I274" s="224"/>
      <c r="J274" s="221"/>
      <c r="K274" s="221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160</v>
      </c>
      <c r="AU274" s="229" t="s">
        <v>85</v>
      </c>
      <c r="AV274" s="13" t="s">
        <v>85</v>
      </c>
      <c r="AW274" s="13" t="s">
        <v>33</v>
      </c>
      <c r="AX274" s="13" t="s">
        <v>77</v>
      </c>
      <c r="AY274" s="229" t="s">
        <v>153</v>
      </c>
    </row>
    <row r="275" spans="1:65" s="12" customFormat="1" ht="11.25">
      <c r="B275" s="208"/>
      <c r="C275" s="209"/>
      <c r="D275" s="210" t="s">
        <v>160</v>
      </c>
      <c r="E275" s="211" t="s">
        <v>1</v>
      </c>
      <c r="F275" s="212" t="s">
        <v>372</v>
      </c>
      <c r="G275" s="209"/>
      <c r="H275" s="213">
        <v>111.15</v>
      </c>
      <c r="I275" s="214"/>
      <c r="J275" s="209"/>
      <c r="K275" s="209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160</v>
      </c>
      <c r="AU275" s="219" t="s">
        <v>85</v>
      </c>
      <c r="AV275" s="12" t="s">
        <v>87</v>
      </c>
      <c r="AW275" s="12" t="s">
        <v>33</v>
      </c>
      <c r="AX275" s="12" t="s">
        <v>85</v>
      </c>
      <c r="AY275" s="219" t="s">
        <v>153</v>
      </c>
    </row>
    <row r="276" spans="1:65" s="2" customFormat="1" ht="33" customHeight="1">
      <c r="A276" s="33"/>
      <c r="B276" s="34"/>
      <c r="C276" s="194" t="s">
        <v>373</v>
      </c>
      <c r="D276" s="194" t="s">
        <v>154</v>
      </c>
      <c r="E276" s="195" t="s">
        <v>374</v>
      </c>
      <c r="F276" s="196" t="s">
        <v>375</v>
      </c>
      <c r="G276" s="197" t="s">
        <v>182</v>
      </c>
      <c r="H276" s="198">
        <v>1.1759999999999999</v>
      </c>
      <c r="I276" s="199"/>
      <c r="J276" s="200">
        <f>ROUND(I276*H276,2)</f>
        <v>0</v>
      </c>
      <c r="K276" s="201"/>
      <c r="L276" s="38"/>
      <c r="M276" s="202" t="s">
        <v>1</v>
      </c>
      <c r="N276" s="203" t="s">
        <v>42</v>
      </c>
      <c r="O276" s="70"/>
      <c r="P276" s="204">
        <f>O276*H276</f>
        <v>0</v>
      </c>
      <c r="Q276" s="204">
        <v>0</v>
      </c>
      <c r="R276" s="204">
        <f>Q276*H276</f>
        <v>0</v>
      </c>
      <c r="S276" s="204">
        <v>6.2E-2</v>
      </c>
      <c r="T276" s="205">
        <f>S276*H276</f>
        <v>7.2911999999999991E-2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6" t="s">
        <v>158</v>
      </c>
      <c r="AT276" s="206" t="s">
        <v>154</v>
      </c>
      <c r="AU276" s="206" t="s">
        <v>85</v>
      </c>
      <c r="AY276" s="16" t="s">
        <v>153</v>
      </c>
      <c r="BE276" s="207">
        <f>IF(N276="základní",J276,0)</f>
        <v>0</v>
      </c>
      <c r="BF276" s="207">
        <f>IF(N276="snížená",J276,0)</f>
        <v>0</v>
      </c>
      <c r="BG276" s="207">
        <f>IF(N276="zákl. přenesená",J276,0)</f>
        <v>0</v>
      </c>
      <c r="BH276" s="207">
        <f>IF(N276="sníž. přenesená",J276,0)</f>
        <v>0</v>
      </c>
      <c r="BI276" s="207">
        <f>IF(N276="nulová",J276,0)</f>
        <v>0</v>
      </c>
      <c r="BJ276" s="16" t="s">
        <v>85</v>
      </c>
      <c r="BK276" s="207">
        <f>ROUND(I276*H276,2)</f>
        <v>0</v>
      </c>
      <c r="BL276" s="16" t="s">
        <v>158</v>
      </c>
      <c r="BM276" s="206" t="s">
        <v>376</v>
      </c>
    </row>
    <row r="277" spans="1:65" s="12" customFormat="1" ht="11.25">
      <c r="B277" s="208"/>
      <c r="C277" s="209"/>
      <c r="D277" s="210" t="s">
        <v>160</v>
      </c>
      <c r="E277" s="211" t="s">
        <v>1</v>
      </c>
      <c r="F277" s="212" t="s">
        <v>377</v>
      </c>
      <c r="G277" s="209"/>
      <c r="H277" s="213">
        <v>1.1759999999999999</v>
      </c>
      <c r="I277" s="214"/>
      <c r="J277" s="209"/>
      <c r="K277" s="209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160</v>
      </c>
      <c r="AU277" s="219" t="s">
        <v>85</v>
      </c>
      <c r="AV277" s="12" t="s">
        <v>87</v>
      </c>
      <c r="AW277" s="12" t="s">
        <v>33</v>
      </c>
      <c r="AX277" s="12" t="s">
        <v>85</v>
      </c>
      <c r="AY277" s="219" t="s">
        <v>153</v>
      </c>
    </row>
    <row r="278" spans="1:65" s="2" customFormat="1" ht="33" customHeight="1">
      <c r="A278" s="33"/>
      <c r="B278" s="34"/>
      <c r="C278" s="194" t="s">
        <v>378</v>
      </c>
      <c r="D278" s="194" t="s">
        <v>154</v>
      </c>
      <c r="E278" s="195" t="s">
        <v>379</v>
      </c>
      <c r="F278" s="196" t="s">
        <v>380</v>
      </c>
      <c r="G278" s="197" t="s">
        <v>182</v>
      </c>
      <c r="H278" s="198">
        <v>2.4300000000000002</v>
      </c>
      <c r="I278" s="199"/>
      <c r="J278" s="200">
        <f>ROUND(I278*H278,2)</f>
        <v>0</v>
      </c>
      <c r="K278" s="201"/>
      <c r="L278" s="38"/>
      <c r="M278" s="202" t="s">
        <v>1</v>
      </c>
      <c r="N278" s="203" t="s">
        <v>42</v>
      </c>
      <c r="O278" s="70"/>
      <c r="P278" s="204">
        <f>O278*H278</f>
        <v>0</v>
      </c>
      <c r="Q278" s="204">
        <v>0</v>
      </c>
      <c r="R278" s="204">
        <f>Q278*H278</f>
        <v>0</v>
      </c>
      <c r="S278" s="204">
        <v>5.3999999999999999E-2</v>
      </c>
      <c r="T278" s="205">
        <f>S278*H278</f>
        <v>0.13122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6" t="s">
        <v>158</v>
      </c>
      <c r="AT278" s="206" t="s">
        <v>154</v>
      </c>
      <c r="AU278" s="206" t="s">
        <v>85</v>
      </c>
      <c r="AY278" s="16" t="s">
        <v>153</v>
      </c>
      <c r="BE278" s="207">
        <f>IF(N278="základní",J278,0)</f>
        <v>0</v>
      </c>
      <c r="BF278" s="207">
        <f>IF(N278="snížená",J278,0)</f>
        <v>0</v>
      </c>
      <c r="BG278" s="207">
        <f>IF(N278="zákl. přenesená",J278,0)</f>
        <v>0</v>
      </c>
      <c r="BH278" s="207">
        <f>IF(N278="sníž. přenesená",J278,0)</f>
        <v>0</v>
      </c>
      <c r="BI278" s="207">
        <f>IF(N278="nulová",J278,0)</f>
        <v>0</v>
      </c>
      <c r="BJ278" s="16" t="s">
        <v>85</v>
      </c>
      <c r="BK278" s="207">
        <f>ROUND(I278*H278,2)</f>
        <v>0</v>
      </c>
      <c r="BL278" s="16" t="s">
        <v>158</v>
      </c>
      <c r="BM278" s="206" t="s">
        <v>381</v>
      </c>
    </row>
    <row r="279" spans="1:65" s="12" customFormat="1" ht="11.25">
      <c r="B279" s="208"/>
      <c r="C279" s="209"/>
      <c r="D279" s="210" t="s">
        <v>160</v>
      </c>
      <c r="E279" s="211" t="s">
        <v>1</v>
      </c>
      <c r="F279" s="212" t="s">
        <v>382</v>
      </c>
      <c r="G279" s="209"/>
      <c r="H279" s="213">
        <v>2.4300000000000002</v>
      </c>
      <c r="I279" s="214"/>
      <c r="J279" s="209"/>
      <c r="K279" s="209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160</v>
      </c>
      <c r="AU279" s="219" t="s">
        <v>85</v>
      </c>
      <c r="AV279" s="12" t="s">
        <v>87</v>
      </c>
      <c r="AW279" s="12" t="s">
        <v>33</v>
      </c>
      <c r="AX279" s="12" t="s">
        <v>85</v>
      </c>
      <c r="AY279" s="219" t="s">
        <v>153</v>
      </c>
    </row>
    <row r="280" spans="1:65" s="2" customFormat="1" ht="33" customHeight="1">
      <c r="A280" s="33"/>
      <c r="B280" s="34"/>
      <c r="C280" s="194" t="s">
        <v>383</v>
      </c>
      <c r="D280" s="194" t="s">
        <v>154</v>
      </c>
      <c r="E280" s="195" t="s">
        <v>384</v>
      </c>
      <c r="F280" s="196" t="s">
        <v>385</v>
      </c>
      <c r="G280" s="197" t="s">
        <v>182</v>
      </c>
      <c r="H280" s="198">
        <v>15.957000000000001</v>
      </c>
      <c r="I280" s="199"/>
      <c r="J280" s="200">
        <f>ROUND(I280*H280,2)</f>
        <v>0</v>
      </c>
      <c r="K280" s="201"/>
      <c r="L280" s="38"/>
      <c r="M280" s="202" t="s">
        <v>1</v>
      </c>
      <c r="N280" s="203" t="s">
        <v>42</v>
      </c>
      <c r="O280" s="70"/>
      <c r="P280" s="204">
        <f>O280*H280</f>
        <v>0</v>
      </c>
      <c r="Q280" s="204">
        <v>0</v>
      </c>
      <c r="R280" s="204">
        <f>Q280*H280</f>
        <v>0</v>
      </c>
      <c r="S280" s="204">
        <v>7.5999999999999998E-2</v>
      </c>
      <c r="T280" s="205">
        <f>S280*H280</f>
        <v>1.2127319999999999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6" t="s">
        <v>158</v>
      </c>
      <c r="AT280" s="206" t="s">
        <v>154</v>
      </c>
      <c r="AU280" s="206" t="s">
        <v>85</v>
      </c>
      <c r="AY280" s="16" t="s">
        <v>153</v>
      </c>
      <c r="BE280" s="207">
        <f>IF(N280="základní",J280,0)</f>
        <v>0</v>
      </c>
      <c r="BF280" s="207">
        <f>IF(N280="snížená",J280,0)</f>
        <v>0</v>
      </c>
      <c r="BG280" s="207">
        <f>IF(N280="zákl. přenesená",J280,0)</f>
        <v>0</v>
      </c>
      <c r="BH280" s="207">
        <f>IF(N280="sníž. přenesená",J280,0)</f>
        <v>0</v>
      </c>
      <c r="BI280" s="207">
        <f>IF(N280="nulová",J280,0)</f>
        <v>0</v>
      </c>
      <c r="BJ280" s="16" t="s">
        <v>85</v>
      </c>
      <c r="BK280" s="207">
        <f>ROUND(I280*H280,2)</f>
        <v>0</v>
      </c>
      <c r="BL280" s="16" t="s">
        <v>158</v>
      </c>
      <c r="BM280" s="206" t="s">
        <v>386</v>
      </c>
    </row>
    <row r="281" spans="1:65" s="13" customFormat="1" ht="11.25">
      <c r="B281" s="220"/>
      <c r="C281" s="221"/>
      <c r="D281" s="210" t="s">
        <v>160</v>
      </c>
      <c r="E281" s="222" t="s">
        <v>1</v>
      </c>
      <c r="F281" s="223" t="s">
        <v>387</v>
      </c>
      <c r="G281" s="221"/>
      <c r="H281" s="222" t="s">
        <v>1</v>
      </c>
      <c r="I281" s="224"/>
      <c r="J281" s="221"/>
      <c r="K281" s="221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160</v>
      </c>
      <c r="AU281" s="229" t="s">
        <v>85</v>
      </c>
      <c r="AV281" s="13" t="s">
        <v>85</v>
      </c>
      <c r="AW281" s="13" t="s">
        <v>33</v>
      </c>
      <c r="AX281" s="13" t="s">
        <v>77</v>
      </c>
      <c r="AY281" s="229" t="s">
        <v>153</v>
      </c>
    </row>
    <row r="282" spans="1:65" s="12" customFormat="1" ht="11.25">
      <c r="B282" s="208"/>
      <c r="C282" s="209"/>
      <c r="D282" s="210" t="s">
        <v>160</v>
      </c>
      <c r="E282" s="211" t="s">
        <v>1</v>
      </c>
      <c r="F282" s="212" t="s">
        <v>388</v>
      </c>
      <c r="G282" s="209"/>
      <c r="H282" s="213">
        <v>14.183999999999999</v>
      </c>
      <c r="I282" s="214"/>
      <c r="J282" s="209"/>
      <c r="K282" s="209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160</v>
      </c>
      <c r="AU282" s="219" t="s">
        <v>85</v>
      </c>
      <c r="AV282" s="12" t="s">
        <v>87</v>
      </c>
      <c r="AW282" s="12" t="s">
        <v>33</v>
      </c>
      <c r="AX282" s="12" t="s">
        <v>77</v>
      </c>
      <c r="AY282" s="219" t="s">
        <v>153</v>
      </c>
    </row>
    <row r="283" spans="1:65" s="13" customFormat="1" ht="11.25">
      <c r="B283" s="220"/>
      <c r="C283" s="221"/>
      <c r="D283" s="210" t="s">
        <v>160</v>
      </c>
      <c r="E283" s="222" t="s">
        <v>1</v>
      </c>
      <c r="F283" s="223" t="s">
        <v>389</v>
      </c>
      <c r="G283" s="221"/>
      <c r="H283" s="222" t="s">
        <v>1</v>
      </c>
      <c r="I283" s="224"/>
      <c r="J283" s="221"/>
      <c r="K283" s="221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160</v>
      </c>
      <c r="AU283" s="229" t="s">
        <v>85</v>
      </c>
      <c r="AV283" s="13" t="s">
        <v>85</v>
      </c>
      <c r="AW283" s="13" t="s">
        <v>33</v>
      </c>
      <c r="AX283" s="13" t="s">
        <v>77</v>
      </c>
      <c r="AY283" s="229" t="s">
        <v>153</v>
      </c>
    </row>
    <row r="284" spans="1:65" s="12" customFormat="1" ht="11.25">
      <c r="B284" s="208"/>
      <c r="C284" s="209"/>
      <c r="D284" s="210" t="s">
        <v>160</v>
      </c>
      <c r="E284" s="211" t="s">
        <v>1</v>
      </c>
      <c r="F284" s="212" t="s">
        <v>390</v>
      </c>
      <c r="G284" s="209"/>
      <c r="H284" s="213">
        <v>1.7729999999999999</v>
      </c>
      <c r="I284" s="214"/>
      <c r="J284" s="209"/>
      <c r="K284" s="209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160</v>
      </c>
      <c r="AU284" s="219" t="s">
        <v>85</v>
      </c>
      <c r="AV284" s="12" t="s">
        <v>87</v>
      </c>
      <c r="AW284" s="12" t="s">
        <v>33</v>
      </c>
      <c r="AX284" s="12" t="s">
        <v>77</v>
      </c>
      <c r="AY284" s="219" t="s">
        <v>153</v>
      </c>
    </row>
    <row r="285" spans="1:65" s="14" customFormat="1" ht="11.25">
      <c r="B285" s="230"/>
      <c r="C285" s="231"/>
      <c r="D285" s="210" t="s">
        <v>160</v>
      </c>
      <c r="E285" s="232" t="s">
        <v>1</v>
      </c>
      <c r="F285" s="233" t="s">
        <v>168</v>
      </c>
      <c r="G285" s="231"/>
      <c r="H285" s="234">
        <v>15.957000000000001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160</v>
      </c>
      <c r="AU285" s="240" t="s">
        <v>85</v>
      </c>
      <c r="AV285" s="14" t="s">
        <v>158</v>
      </c>
      <c r="AW285" s="14" t="s">
        <v>33</v>
      </c>
      <c r="AX285" s="14" t="s">
        <v>85</v>
      </c>
      <c r="AY285" s="240" t="s">
        <v>153</v>
      </c>
    </row>
    <row r="286" spans="1:65" s="2" customFormat="1" ht="33" customHeight="1">
      <c r="A286" s="33"/>
      <c r="B286" s="34"/>
      <c r="C286" s="194" t="s">
        <v>391</v>
      </c>
      <c r="D286" s="194" t="s">
        <v>154</v>
      </c>
      <c r="E286" s="195" t="s">
        <v>392</v>
      </c>
      <c r="F286" s="196" t="s">
        <v>393</v>
      </c>
      <c r="G286" s="197" t="s">
        <v>182</v>
      </c>
      <c r="H286" s="198">
        <v>6.6020000000000003</v>
      </c>
      <c r="I286" s="199"/>
      <c r="J286" s="200">
        <f>ROUND(I286*H286,2)</f>
        <v>0</v>
      </c>
      <c r="K286" s="201"/>
      <c r="L286" s="38"/>
      <c r="M286" s="202" t="s">
        <v>1</v>
      </c>
      <c r="N286" s="203" t="s">
        <v>42</v>
      </c>
      <c r="O286" s="70"/>
      <c r="P286" s="204">
        <f>O286*H286</f>
        <v>0</v>
      </c>
      <c r="Q286" s="204">
        <v>0</v>
      </c>
      <c r="R286" s="204">
        <f>Q286*H286</f>
        <v>0</v>
      </c>
      <c r="S286" s="204">
        <v>6.3E-2</v>
      </c>
      <c r="T286" s="205">
        <f>S286*H286</f>
        <v>0.41592600000000002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6" t="s">
        <v>158</v>
      </c>
      <c r="AT286" s="206" t="s">
        <v>154</v>
      </c>
      <c r="AU286" s="206" t="s">
        <v>85</v>
      </c>
      <c r="AY286" s="16" t="s">
        <v>153</v>
      </c>
      <c r="BE286" s="207">
        <f>IF(N286="základní",J286,0)</f>
        <v>0</v>
      </c>
      <c r="BF286" s="207">
        <f>IF(N286="snížená",J286,0)</f>
        <v>0</v>
      </c>
      <c r="BG286" s="207">
        <f>IF(N286="zákl. přenesená",J286,0)</f>
        <v>0</v>
      </c>
      <c r="BH286" s="207">
        <f>IF(N286="sníž. přenesená",J286,0)</f>
        <v>0</v>
      </c>
      <c r="BI286" s="207">
        <f>IF(N286="nulová",J286,0)</f>
        <v>0</v>
      </c>
      <c r="BJ286" s="16" t="s">
        <v>85</v>
      </c>
      <c r="BK286" s="207">
        <f>ROUND(I286*H286,2)</f>
        <v>0</v>
      </c>
      <c r="BL286" s="16" t="s">
        <v>158</v>
      </c>
      <c r="BM286" s="206" t="s">
        <v>394</v>
      </c>
    </row>
    <row r="287" spans="1:65" s="13" customFormat="1" ht="11.25">
      <c r="B287" s="220"/>
      <c r="C287" s="221"/>
      <c r="D287" s="210" t="s">
        <v>160</v>
      </c>
      <c r="E287" s="222" t="s">
        <v>1</v>
      </c>
      <c r="F287" s="223" t="s">
        <v>395</v>
      </c>
      <c r="G287" s="221"/>
      <c r="H287" s="222" t="s">
        <v>1</v>
      </c>
      <c r="I287" s="224"/>
      <c r="J287" s="221"/>
      <c r="K287" s="221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160</v>
      </c>
      <c r="AU287" s="229" t="s">
        <v>85</v>
      </c>
      <c r="AV287" s="13" t="s">
        <v>85</v>
      </c>
      <c r="AW287" s="13" t="s">
        <v>33</v>
      </c>
      <c r="AX287" s="13" t="s">
        <v>77</v>
      </c>
      <c r="AY287" s="229" t="s">
        <v>153</v>
      </c>
    </row>
    <row r="288" spans="1:65" s="12" customFormat="1" ht="11.25">
      <c r="B288" s="208"/>
      <c r="C288" s="209"/>
      <c r="D288" s="210" t="s">
        <v>160</v>
      </c>
      <c r="E288" s="211" t="s">
        <v>1</v>
      </c>
      <c r="F288" s="212" t="s">
        <v>396</v>
      </c>
      <c r="G288" s="209"/>
      <c r="H288" s="213">
        <v>2.1669999999999998</v>
      </c>
      <c r="I288" s="214"/>
      <c r="J288" s="209"/>
      <c r="K288" s="209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160</v>
      </c>
      <c r="AU288" s="219" t="s">
        <v>85</v>
      </c>
      <c r="AV288" s="12" t="s">
        <v>87</v>
      </c>
      <c r="AW288" s="12" t="s">
        <v>33</v>
      </c>
      <c r="AX288" s="12" t="s">
        <v>77</v>
      </c>
      <c r="AY288" s="219" t="s">
        <v>153</v>
      </c>
    </row>
    <row r="289" spans="1:65" s="13" customFormat="1" ht="11.25">
      <c r="B289" s="220"/>
      <c r="C289" s="221"/>
      <c r="D289" s="210" t="s">
        <v>160</v>
      </c>
      <c r="E289" s="222" t="s">
        <v>1</v>
      </c>
      <c r="F289" s="223" t="s">
        <v>397</v>
      </c>
      <c r="G289" s="221"/>
      <c r="H289" s="222" t="s">
        <v>1</v>
      </c>
      <c r="I289" s="224"/>
      <c r="J289" s="221"/>
      <c r="K289" s="221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160</v>
      </c>
      <c r="AU289" s="229" t="s">
        <v>85</v>
      </c>
      <c r="AV289" s="13" t="s">
        <v>85</v>
      </c>
      <c r="AW289" s="13" t="s">
        <v>33</v>
      </c>
      <c r="AX289" s="13" t="s">
        <v>77</v>
      </c>
      <c r="AY289" s="229" t="s">
        <v>153</v>
      </c>
    </row>
    <row r="290" spans="1:65" s="12" customFormat="1" ht="11.25">
      <c r="B290" s="208"/>
      <c r="C290" s="209"/>
      <c r="D290" s="210" t="s">
        <v>160</v>
      </c>
      <c r="E290" s="211" t="s">
        <v>1</v>
      </c>
      <c r="F290" s="212" t="s">
        <v>396</v>
      </c>
      <c r="G290" s="209"/>
      <c r="H290" s="213">
        <v>2.1669999999999998</v>
      </c>
      <c r="I290" s="214"/>
      <c r="J290" s="209"/>
      <c r="K290" s="209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160</v>
      </c>
      <c r="AU290" s="219" t="s">
        <v>85</v>
      </c>
      <c r="AV290" s="12" t="s">
        <v>87</v>
      </c>
      <c r="AW290" s="12" t="s">
        <v>33</v>
      </c>
      <c r="AX290" s="12" t="s">
        <v>77</v>
      </c>
      <c r="AY290" s="219" t="s">
        <v>153</v>
      </c>
    </row>
    <row r="291" spans="1:65" s="13" customFormat="1" ht="11.25">
      <c r="B291" s="220"/>
      <c r="C291" s="221"/>
      <c r="D291" s="210" t="s">
        <v>160</v>
      </c>
      <c r="E291" s="222" t="s">
        <v>1</v>
      </c>
      <c r="F291" s="223" t="s">
        <v>398</v>
      </c>
      <c r="G291" s="221"/>
      <c r="H291" s="222" t="s">
        <v>1</v>
      </c>
      <c r="I291" s="224"/>
      <c r="J291" s="221"/>
      <c r="K291" s="221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160</v>
      </c>
      <c r="AU291" s="229" t="s">
        <v>85</v>
      </c>
      <c r="AV291" s="13" t="s">
        <v>85</v>
      </c>
      <c r="AW291" s="13" t="s">
        <v>33</v>
      </c>
      <c r="AX291" s="13" t="s">
        <v>77</v>
      </c>
      <c r="AY291" s="229" t="s">
        <v>153</v>
      </c>
    </row>
    <row r="292" spans="1:65" s="12" customFormat="1" ht="11.25">
      <c r="B292" s="208"/>
      <c r="C292" s="209"/>
      <c r="D292" s="210" t="s">
        <v>160</v>
      </c>
      <c r="E292" s="211" t="s">
        <v>1</v>
      </c>
      <c r="F292" s="212" t="s">
        <v>399</v>
      </c>
      <c r="G292" s="209"/>
      <c r="H292" s="213">
        <v>2.2679999999999998</v>
      </c>
      <c r="I292" s="214"/>
      <c r="J292" s="209"/>
      <c r="K292" s="209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160</v>
      </c>
      <c r="AU292" s="219" t="s">
        <v>85</v>
      </c>
      <c r="AV292" s="12" t="s">
        <v>87</v>
      </c>
      <c r="AW292" s="12" t="s">
        <v>33</v>
      </c>
      <c r="AX292" s="12" t="s">
        <v>77</v>
      </c>
      <c r="AY292" s="219" t="s">
        <v>153</v>
      </c>
    </row>
    <row r="293" spans="1:65" s="14" customFormat="1" ht="11.25">
      <c r="B293" s="230"/>
      <c r="C293" s="231"/>
      <c r="D293" s="210" t="s">
        <v>160</v>
      </c>
      <c r="E293" s="232" t="s">
        <v>1</v>
      </c>
      <c r="F293" s="233" t="s">
        <v>168</v>
      </c>
      <c r="G293" s="231"/>
      <c r="H293" s="234">
        <v>6.6020000000000003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160</v>
      </c>
      <c r="AU293" s="240" t="s">
        <v>85</v>
      </c>
      <c r="AV293" s="14" t="s">
        <v>158</v>
      </c>
      <c r="AW293" s="14" t="s">
        <v>33</v>
      </c>
      <c r="AX293" s="14" t="s">
        <v>85</v>
      </c>
      <c r="AY293" s="240" t="s">
        <v>153</v>
      </c>
    </row>
    <row r="294" spans="1:65" s="2" customFormat="1" ht="44.25" customHeight="1">
      <c r="A294" s="33"/>
      <c r="B294" s="34"/>
      <c r="C294" s="194" t="s">
        <v>400</v>
      </c>
      <c r="D294" s="194" t="s">
        <v>154</v>
      </c>
      <c r="E294" s="195" t="s">
        <v>401</v>
      </c>
      <c r="F294" s="196" t="s">
        <v>402</v>
      </c>
      <c r="G294" s="197" t="s">
        <v>157</v>
      </c>
      <c r="H294" s="198">
        <v>0.27700000000000002</v>
      </c>
      <c r="I294" s="199"/>
      <c r="J294" s="200">
        <f>ROUND(I294*H294,2)</f>
        <v>0</v>
      </c>
      <c r="K294" s="201"/>
      <c r="L294" s="38"/>
      <c r="M294" s="202" t="s">
        <v>1</v>
      </c>
      <c r="N294" s="203" t="s">
        <v>42</v>
      </c>
      <c r="O294" s="70"/>
      <c r="P294" s="204">
        <f>O294*H294</f>
        <v>0</v>
      </c>
      <c r="Q294" s="204">
        <v>0</v>
      </c>
      <c r="R294" s="204">
        <f>Q294*H294</f>
        <v>0</v>
      </c>
      <c r="S294" s="204">
        <v>1.8</v>
      </c>
      <c r="T294" s="205">
        <f>S294*H294</f>
        <v>0.49860000000000004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6" t="s">
        <v>158</v>
      </c>
      <c r="AT294" s="206" t="s">
        <v>154</v>
      </c>
      <c r="AU294" s="206" t="s">
        <v>85</v>
      </c>
      <c r="AY294" s="16" t="s">
        <v>153</v>
      </c>
      <c r="BE294" s="207">
        <f>IF(N294="základní",J294,0)</f>
        <v>0</v>
      </c>
      <c r="BF294" s="207">
        <f>IF(N294="snížená",J294,0)</f>
        <v>0</v>
      </c>
      <c r="BG294" s="207">
        <f>IF(N294="zákl. přenesená",J294,0)</f>
        <v>0</v>
      </c>
      <c r="BH294" s="207">
        <f>IF(N294="sníž. přenesená",J294,0)</f>
        <v>0</v>
      </c>
      <c r="BI294" s="207">
        <f>IF(N294="nulová",J294,0)</f>
        <v>0</v>
      </c>
      <c r="BJ294" s="16" t="s">
        <v>85</v>
      </c>
      <c r="BK294" s="207">
        <f>ROUND(I294*H294,2)</f>
        <v>0</v>
      </c>
      <c r="BL294" s="16" t="s">
        <v>158</v>
      </c>
      <c r="BM294" s="206" t="s">
        <v>403</v>
      </c>
    </row>
    <row r="295" spans="1:65" s="12" customFormat="1" ht="11.25">
      <c r="B295" s="208"/>
      <c r="C295" s="209"/>
      <c r="D295" s="210" t="s">
        <v>160</v>
      </c>
      <c r="E295" s="211" t="s">
        <v>1</v>
      </c>
      <c r="F295" s="212" t="s">
        <v>404</v>
      </c>
      <c r="G295" s="209"/>
      <c r="H295" s="213">
        <v>0.27700000000000002</v>
      </c>
      <c r="I295" s="214"/>
      <c r="J295" s="209"/>
      <c r="K295" s="209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160</v>
      </c>
      <c r="AU295" s="219" t="s">
        <v>85</v>
      </c>
      <c r="AV295" s="12" t="s">
        <v>87</v>
      </c>
      <c r="AW295" s="12" t="s">
        <v>33</v>
      </c>
      <c r="AX295" s="12" t="s">
        <v>85</v>
      </c>
      <c r="AY295" s="219" t="s">
        <v>153</v>
      </c>
    </row>
    <row r="296" spans="1:65" s="2" customFormat="1" ht="44.25" customHeight="1">
      <c r="A296" s="33"/>
      <c r="B296" s="34"/>
      <c r="C296" s="194" t="s">
        <v>405</v>
      </c>
      <c r="D296" s="194" t="s">
        <v>154</v>
      </c>
      <c r="E296" s="195" t="s">
        <v>401</v>
      </c>
      <c r="F296" s="196" t="s">
        <v>402</v>
      </c>
      <c r="G296" s="197" t="s">
        <v>157</v>
      </c>
      <c r="H296" s="198">
        <v>0.41</v>
      </c>
      <c r="I296" s="199"/>
      <c r="J296" s="200">
        <f>ROUND(I296*H296,2)</f>
        <v>0</v>
      </c>
      <c r="K296" s="201"/>
      <c r="L296" s="38"/>
      <c r="M296" s="202" t="s">
        <v>1</v>
      </c>
      <c r="N296" s="203" t="s">
        <v>42</v>
      </c>
      <c r="O296" s="70"/>
      <c r="P296" s="204">
        <f>O296*H296</f>
        <v>0</v>
      </c>
      <c r="Q296" s="204">
        <v>0</v>
      </c>
      <c r="R296" s="204">
        <f>Q296*H296</f>
        <v>0</v>
      </c>
      <c r="S296" s="204">
        <v>1.8</v>
      </c>
      <c r="T296" s="205">
        <f>S296*H296</f>
        <v>0.73799999999999999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6" t="s">
        <v>158</v>
      </c>
      <c r="AT296" s="206" t="s">
        <v>154</v>
      </c>
      <c r="AU296" s="206" t="s">
        <v>85</v>
      </c>
      <c r="AY296" s="16" t="s">
        <v>153</v>
      </c>
      <c r="BE296" s="207">
        <f>IF(N296="základní",J296,0)</f>
        <v>0</v>
      </c>
      <c r="BF296" s="207">
        <f>IF(N296="snížená",J296,0)</f>
        <v>0</v>
      </c>
      <c r="BG296" s="207">
        <f>IF(N296="zákl. přenesená",J296,0)</f>
        <v>0</v>
      </c>
      <c r="BH296" s="207">
        <f>IF(N296="sníž. přenesená",J296,0)</f>
        <v>0</v>
      </c>
      <c r="BI296" s="207">
        <f>IF(N296="nulová",J296,0)</f>
        <v>0</v>
      </c>
      <c r="BJ296" s="16" t="s">
        <v>85</v>
      </c>
      <c r="BK296" s="207">
        <f>ROUND(I296*H296,2)</f>
        <v>0</v>
      </c>
      <c r="BL296" s="16" t="s">
        <v>158</v>
      </c>
      <c r="BM296" s="206" t="s">
        <v>406</v>
      </c>
    </row>
    <row r="297" spans="1:65" s="12" customFormat="1" ht="11.25">
      <c r="B297" s="208"/>
      <c r="C297" s="209"/>
      <c r="D297" s="210" t="s">
        <v>160</v>
      </c>
      <c r="E297" s="211" t="s">
        <v>1</v>
      </c>
      <c r="F297" s="212" t="s">
        <v>407</v>
      </c>
      <c r="G297" s="209"/>
      <c r="H297" s="213">
        <v>0.41</v>
      </c>
      <c r="I297" s="214"/>
      <c r="J297" s="209"/>
      <c r="K297" s="209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160</v>
      </c>
      <c r="AU297" s="219" t="s">
        <v>85</v>
      </c>
      <c r="AV297" s="12" t="s">
        <v>87</v>
      </c>
      <c r="AW297" s="12" t="s">
        <v>33</v>
      </c>
      <c r="AX297" s="12" t="s">
        <v>85</v>
      </c>
      <c r="AY297" s="219" t="s">
        <v>153</v>
      </c>
    </row>
    <row r="298" spans="1:65" s="2" customFormat="1" ht="44.25" customHeight="1">
      <c r="A298" s="33"/>
      <c r="B298" s="34"/>
      <c r="C298" s="194" t="s">
        <v>408</v>
      </c>
      <c r="D298" s="194" t="s">
        <v>154</v>
      </c>
      <c r="E298" s="195" t="s">
        <v>409</v>
      </c>
      <c r="F298" s="196" t="s">
        <v>410</v>
      </c>
      <c r="G298" s="197" t="s">
        <v>182</v>
      </c>
      <c r="H298" s="198">
        <v>4.51</v>
      </c>
      <c r="I298" s="199"/>
      <c r="J298" s="200">
        <f>ROUND(I298*H298,2)</f>
        <v>0</v>
      </c>
      <c r="K298" s="201"/>
      <c r="L298" s="38"/>
      <c r="M298" s="202" t="s">
        <v>1</v>
      </c>
      <c r="N298" s="203" t="s">
        <v>42</v>
      </c>
      <c r="O298" s="70"/>
      <c r="P298" s="204">
        <f>O298*H298</f>
        <v>0</v>
      </c>
      <c r="Q298" s="204">
        <v>0</v>
      </c>
      <c r="R298" s="204">
        <f>Q298*H298</f>
        <v>0</v>
      </c>
      <c r="S298" s="204">
        <v>0.27</v>
      </c>
      <c r="T298" s="205">
        <f>S298*H298</f>
        <v>1.2177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6" t="s">
        <v>158</v>
      </c>
      <c r="AT298" s="206" t="s">
        <v>154</v>
      </c>
      <c r="AU298" s="206" t="s">
        <v>85</v>
      </c>
      <c r="AY298" s="16" t="s">
        <v>153</v>
      </c>
      <c r="BE298" s="207">
        <f>IF(N298="základní",J298,0)</f>
        <v>0</v>
      </c>
      <c r="BF298" s="207">
        <f>IF(N298="snížená",J298,0)</f>
        <v>0</v>
      </c>
      <c r="BG298" s="207">
        <f>IF(N298="zákl. přenesená",J298,0)</f>
        <v>0</v>
      </c>
      <c r="BH298" s="207">
        <f>IF(N298="sníž. přenesená",J298,0)</f>
        <v>0</v>
      </c>
      <c r="BI298" s="207">
        <f>IF(N298="nulová",J298,0)</f>
        <v>0</v>
      </c>
      <c r="BJ298" s="16" t="s">
        <v>85</v>
      </c>
      <c r="BK298" s="207">
        <f>ROUND(I298*H298,2)</f>
        <v>0</v>
      </c>
      <c r="BL298" s="16" t="s">
        <v>158</v>
      </c>
      <c r="BM298" s="206" t="s">
        <v>411</v>
      </c>
    </row>
    <row r="299" spans="1:65" s="12" customFormat="1" ht="11.25">
      <c r="B299" s="208"/>
      <c r="C299" s="209"/>
      <c r="D299" s="210" t="s">
        <v>160</v>
      </c>
      <c r="E299" s="211" t="s">
        <v>1</v>
      </c>
      <c r="F299" s="212" t="s">
        <v>412</v>
      </c>
      <c r="G299" s="209"/>
      <c r="H299" s="213">
        <v>4.51</v>
      </c>
      <c r="I299" s="214"/>
      <c r="J299" s="209"/>
      <c r="K299" s="209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160</v>
      </c>
      <c r="AU299" s="219" t="s">
        <v>85</v>
      </c>
      <c r="AV299" s="12" t="s">
        <v>87</v>
      </c>
      <c r="AW299" s="12" t="s">
        <v>33</v>
      </c>
      <c r="AX299" s="12" t="s">
        <v>85</v>
      </c>
      <c r="AY299" s="219" t="s">
        <v>153</v>
      </c>
    </row>
    <row r="300" spans="1:65" s="2" customFormat="1" ht="44.25" customHeight="1">
      <c r="A300" s="33"/>
      <c r="B300" s="34"/>
      <c r="C300" s="194" t="s">
        <v>413</v>
      </c>
      <c r="D300" s="194" t="s">
        <v>154</v>
      </c>
      <c r="E300" s="195" t="s">
        <v>414</v>
      </c>
      <c r="F300" s="196" t="s">
        <v>415</v>
      </c>
      <c r="G300" s="197" t="s">
        <v>157</v>
      </c>
      <c r="H300" s="198">
        <v>1.107</v>
      </c>
      <c r="I300" s="199"/>
      <c r="J300" s="200">
        <f>ROUND(I300*H300,2)</f>
        <v>0</v>
      </c>
      <c r="K300" s="201"/>
      <c r="L300" s="38"/>
      <c r="M300" s="202" t="s">
        <v>1</v>
      </c>
      <c r="N300" s="203" t="s">
        <v>42</v>
      </c>
      <c r="O300" s="70"/>
      <c r="P300" s="204">
        <f>O300*H300</f>
        <v>0</v>
      </c>
      <c r="Q300" s="204">
        <v>0</v>
      </c>
      <c r="R300" s="204">
        <f>Q300*H300</f>
        <v>0</v>
      </c>
      <c r="S300" s="204">
        <v>1.8</v>
      </c>
      <c r="T300" s="205">
        <f>S300*H300</f>
        <v>1.9925999999999999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06" t="s">
        <v>158</v>
      </c>
      <c r="AT300" s="206" t="s">
        <v>154</v>
      </c>
      <c r="AU300" s="206" t="s">
        <v>85</v>
      </c>
      <c r="AY300" s="16" t="s">
        <v>153</v>
      </c>
      <c r="BE300" s="207">
        <f>IF(N300="základní",J300,0)</f>
        <v>0</v>
      </c>
      <c r="BF300" s="207">
        <f>IF(N300="snížená",J300,0)</f>
        <v>0</v>
      </c>
      <c r="BG300" s="207">
        <f>IF(N300="zákl. přenesená",J300,0)</f>
        <v>0</v>
      </c>
      <c r="BH300" s="207">
        <f>IF(N300="sníž. přenesená",J300,0)</f>
        <v>0</v>
      </c>
      <c r="BI300" s="207">
        <f>IF(N300="nulová",J300,0)</f>
        <v>0</v>
      </c>
      <c r="BJ300" s="16" t="s">
        <v>85</v>
      </c>
      <c r="BK300" s="207">
        <f>ROUND(I300*H300,2)</f>
        <v>0</v>
      </c>
      <c r="BL300" s="16" t="s">
        <v>158</v>
      </c>
      <c r="BM300" s="206" t="s">
        <v>416</v>
      </c>
    </row>
    <row r="301" spans="1:65" s="12" customFormat="1" ht="11.25">
      <c r="B301" s="208"/>
      <c r="C301" s="209"/>
      <c r="D301" s="210" t="s">
        <v>160</v>
      </c>
      <c r="E301" s="211" t="s">
        <v>1</v>
      </c>
      <c r="F301" s="212" t="s">
        <v>417</v>
      </c>
      <c r="G301" s="209"/>
      <c r="H301" s="213">
        <v>1.107</v>
      </c>
      <c r="I301" s="214"/>
      <c r="J301" s="209"/>
      <c r="K301" s="209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160</v>
      </c>
      <c r="AU301" s="219" t="s">
        <v>85</v>
      </c>
      <c r="AV301" s="12" t="s">
        <v>87</v>
      </c>
      <c r="AW301" s="12" t="s">
        <v>33</v>
      </c>
      <c r="AX301" s="12" t="s">
        <v>85</v>
      </c>
      <c r="AY301" s="219" t="s">
        <v>153</v>
      </c>
    </row>
    <row r="302" spans="1:65" s="2" customFormat="1" ht="44.25" customHeight="1">
      <c r="A302" s="33"/>
      <c r="B302" s="34"/>
      <c r="C302" s="194" t="s">
        <v>418</v>
      </c>
      <c r="D302" s="194" t="s">
        <v>154</v>
      </c>
      <c r="E302" s="195" t="s">
        <v>419</v>
      </c>
      <c r="F302" s="196" t="s">
        <v>420</v>
      </c>
      <c r="G302" s="197" t="s">
        <v>277</v>
      </c>
      <c r="H302" s="198">
        <v>6.2</v>
      </c>
      <c r="I302" s="199"/>
      <c r="J302" s="200">
        <f>ROUND(I302*H302,2)</f>
        <v>0</v>
      </c>
      <c r="K302" s="201"/>
      <c r="L302" s="38"/>
      <c r="M302" s="202" t="s">
        <v>1</v>
      </c>
      <c r="N302" s="203" t="s">
        <v>42</v>
      </c>
      <c r="O302" s="70"/>
      <c r="P302" s="204">
        <f>O302*H302</f>
        <v>0</v>
      </c>
      <c r="Q302" s="204">
        <v>0</v>
      </c>
      <c r="R302" s="204">
        <f>Q302*H302</f>
        <v>0</v>
      </c>
      <c r="S302" s="204">
        <v>4.2000000000000003E-2</v>
      </c>
      <c r="T302" s="205">
        <f>S302*H302</f>
        <v>0.26040000000000002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06" t="s">
        <v>158</v>
      </c>
      <c r="AT302" s="206" t="s">
        <v>154</v>
      </c>
      <c r="AU302" s="206" t="s">
        <v>85</v>
      </c>
      <c r="AY302" s="16" t="s">
        <v>153</v>
      </c>
      <c r="BE302" s="207">
        <f>IF(N302="základní",J302,0)</f>
        <v>0</v>
      </c>
      <c r="BF302" s="207">
        <f>IF(N302="snížená",J302,0)</f>
        <v>0</v>
      </c>
      <c r="BG302" s="207">
        <f>IF(N302="zákl. přenesená",J302,0)</f>
        <v>0</v>
      </c>
      <c r="BH302" s="207">
        <f>IF(N302="sníž. přenesená",J302,0)</f>
        <v>0</v>
      </c>
      <c r="BI302" s="207">
        <f>IF(N302="nulová",J302,0)</f>
        <v>0</v>
      </c>
      <c r="BJ302" s="16" t="s">
        <v>85</v>
      </c>
      <c r="BK302" s="207">
        <f>ROUND(I302*H302,2)</f>
        <v>0</v>
      </c>
      <c r="BL302" s="16" t="s">
        <v>158</v>
      </c>
      <c r="BM302" s="206" t="s">
        <v>421</v>
      </c>
    </row>
    <row r="303" spans="1:65" s="12" customFormat="1" ht="11.25">
      <c r="B303" s="208"/>
      <c r="C303" s="209"/>
      <c r="D303" s="210" t="s">
        <v>160</v>
      </c>
      <c r="E303" s="211" t="s">
        <v>1</v>
      </c>
      <c r="F303" s="212" t="s">
        <v>422</v>
      </c>
      <c r="G303" s="209"/>
      <c r="H303" s="213">
        <v>6.2</v>
      </c>
      <c r="I303" s="214"/>
      <c r="J303" s="209"/>
      <c r="K303" s="209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160</v>
      </c>
      <c r="AU303" s="219" t="s">
        <v>85</v>
      </c>
      <c r="AV303" s="12" t="s">
        <v>87</v>
      </c>
      <c r="AW303" s="12" t="s">
        <v>33</v>
      </c>
      <c r="AX303" s="12" t="s">
        <v>85</v>
      </c>
      <c r="AY303" s="219" t="s">
        <v>153</v>
      </c>
    </row>
    <row r="304" spans="1:65" s="2" customFormat="1" ht="33" customHeight="1">
      <c r="A304" s="33"/>
      <c r="B304" s="34"/>
      <c r="C304" s="194" t="s">
        <v>423</v>
      </c>
      <c r="D304" s="194" t="s">
        <v>154</v>
      </c>
      <c r="E304" s="195" t="s">
        <v>424</v>
      </c>
      <c r="F304" s="196" t="s">
        <v>425</v>
      </c>
      <c r="G304" s="197" t="s">
        <v>290</v>
      </c>
      <c r="H304" s="198">
        <v>2</v>
      </c>
      <c r="I304" s="199"/>
      <c r="J304" s="200">
        <f>ROUND(I304*H304,2)</f>
        <v>0</v>
      </c>
      <c r="K304" s="201"/>
      <c r="L304" s="38"/>
      <c r="M304" s="202" t="s">
        <v>1</v>
      </c>
      <c r="N304" s="203" t="s">
        <v>42</v>
      </c>
      <c r="O304" s="70"/>
      <c r="P304" s="204">
        <f>O304*H304</f>
        <v>0</v>
      </c>
      <c r="Q304" s="204">
        <v>0</v>
      </c>
      <c r="R304" s="204">
        <f>Q304*H304</f>
        <v>0</v>
      </c>
      <c r="S304" s="204">
        <v>0.01</v>
      </c>
      <c r="T304" s="205">
        <f>S304*H304</f>
        <v>0.02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06" t="s">
        <v>158</v>
      </c>
      <c r="AT304" s="206" t="s">
        <v>154</v>
      </c>
      <c r="AU304" s="206" t="s">
        <v>85</v>
      </c>
      <c r="AY304" s="16" t="s">
        <v>153</v>
      </c>
      <c r="BE304" s="207">
        <f>IF(N304="základní",J304,0)</f>
        <v>0</v>
      </c>
      <c r="BF304" s="207">
        <f>IF(N304="snížená",J304,0)</f>
        <v>0</v>
      </c>
      <c r="BG304" s="207">
        <f>IF(N304="zákl. přenesená",J304,0)</f>
        <v>0</v>
      </c>
      <c r="BH304" s="207">
        <f>IF(N304="sníž. přenesená",J304,0)</f>
        <v>0</v>
      </c>
      <c r="BI304" s="207">
        <f>IF(N304="nulová",J304,0)</f>
        <v>0</v>
      </c>
      <c r="BJ304" s="16" t="s">
        <v>85</v>
      </c>
      <c r="BK304" s="207">
        <f>ROUND(I304*H304,2)</f>
        <v>0</v>
      </c>
      <c r="BL304" s="16" t="s">
        <v>158</v>
      </c>
      <c r="BM304" s="206" t="s">
        <v>426</v>
      </c>
    </row>
    <row r="305" spans="1:65" s="13" customFormat="1" ht="11.25">
      <c r="B305" s="220"/>
      <c r="C305" s="221"/>
      <c r="D305" s="210" t="s">
        <v>160</v>
      </c>
      <c r="E305" s="222" t="s">
        <v>1</v>
      </c>
      <c r="F305" s="223" t="s">
        <v>427</v>
      </c>
      <c r="G305" s="221"/>
      <c r="H305" s="222" t="s">
        <v>1</v>
      </c>
      <c r="I305" s="224"/>
      <c r="J305" s="221"/>
      <c r="K305" s="221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160</v>
      </c>
      <c r="AU305" s="229" t="s">
        <v>85</v>
      </c>
      <c r="AV305" s="13" t="s">
        <v>85</v>
      </c>
      <c r="AW305" s="13" t="s">
        <v>33</v>
      </c>
      <c r="AX305" s="13" t="s">
        <v>77</v>
      </c>
      <c r="AY305" s="229" t="s">
        <v>153</v>
      </c>
    </row>
    <row r="306" spans="1:65" s="12" customFormat="1" ht="11.25">
      <c r="B306" s="208"/>
      <c r="C306" s="209"/>
      <c r="D306" s="210" t="s">
        <v>160</v>
      </c>
      <c r="E306" s="211" t="s">
        <v>1</v>
      </c>
      <c r="F306" s="212" t="s">
        <v>87</v>
      </c>
      <c r="G306" s="209"/>
      <c r="H306" s="213">
        <v>2</v>
      </c>
      <c r="I306" s="214"/>
      <c r="J306" s="209"/>
      <c r="K306" s="209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160</v>
      </c>
      <c r="AU306" s="219" t="s">
        <v>85</v>
      </c>
      <c r="AV306" s="12" t="s">
        <v>87</v>
      </c>
      <c r="AW306" s="12" t="s">
        <v>33</v>
      </c>
      <c r="AX306" s="12" t="s">
        <v>85</v>
      </c>
      <c r="AY306" s="219" t="s">
        <v>153</v>
      </c>
    </row>
    <row r="307" spans="1:65" s="2" customFormat="1" ht="33" customHeight="1">
      <c r="A307" s="33"/>
      <c r="B307" s="34"/>
      <c r="C307" s="194" t="s">
        <v>428</v>
      </c>
      <c r="D307" s="194" t="s">
        <v>154</v>
      </c>
      <c r="E307" s="195" t="s">
        <v>429</v>
      </c>
      <c r="F307" s="196" t="s">
        <v>430</v>
      </c>
      <c r="G307" s="197" t="s">
        <v>182</v>
      </c>
      <c r="H307" s="198">
        <v>405.57400000000001</v>
      </c>
      <c r="I307" s="199"/>
      <c r="J307" s="200">
        <f>ROUND(I307*H307,2)</f>
        <v>0</v>
      </c>
      <c r="K307" s="201"/>
      <c r="L307" s="38"/>
      <c r="M307" s="202" t="s">
        <v>1</v>
      </c>
      <c r="N307" s="203" t="s">
        <v>42</v>
      </c>
      <c r="O307" s="70"/>
      <c r="P307" s="204">
        <f>O307*H307</f>
        <v>0</v>
      </c>
      <c r="Q307" s="204">
        <v>0</v>
      </c>
      <c r="R307" s="204">
        <f>Q307*H307</f>
        <v>0</v>
      </c>
      <c r="S307" s="204">
        <v>0.01</v>
      </c>
      <c r="T307" s="205">
        <f>S307*H307</f>
        <v>4.0557400000000001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06" t="s">
        <v>158</v>
      </c>
      <c r="AT307" s="206" t="s">
        <v>154</v>
      </c>
      <c r="AU307" s="206" t="s">
        <v>85</v>
      </c>
      <c r="AY307" s="16" t="s">
        <v>153</v>
      </c>
      <c r="BE307" s="207">
        <f>IF(N307="základní",J307,0)</f>
        <v>0</v>
      </c>
      <c r="BF307" s="207">
        <f>IF(N307="snížená",J307,0)</f>
        <v>0</v>
      </c>
      <c r="BG307" s="207">
        <f>IF(N307="zákl. přenesená",J307,0)</f>
        <v>0</v>
      </c>
      <c r="BH307" s="207">
        <f>IF(N307="sníž. přenesená",J307,0)</f>
        <v>0</v>
      </c>
      <c r="BI307" s="207">
        <f>IF(N307="nulová",J307,0)</f>
        <v>0</v>
      </c>
      <c r="BJ307" s="16" t="s">
        <v>85</v>
      </c>
      <c r="BK307" s="207">
        <f>ROUND(I307*H307,2)</f>
        <v>0</v>
      </c>
      <c r="BL307" s="16" t="s">
        <v>158</v>
      </c>
      <c r="BM307" s="206" t="s">
        <v>431</v>
      </c>
    </row>
    <row r="308" spans="1:65" s="12" customFormat="1" ht="11.25">
      <c r="B308" s="208"/>
      <c r="C308" s="209"/>
      <c r="D308" s="210" t="s">
        <v>160</v>
      </c>
      <c r="E308" s="211" t="s">
        <v>1</v>
      </c>
      <c r="F308" s="212" t="s">
        <v>432</v>
      </c>
      <c r="G308" s="209"/>
      <c r="H308" s="213">
        <v>57.42</v>
      </c>
      <c r="I308" s="214"/>
      <c r="J308" s="209"/>
      <c r="K308" s="209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160</v>
      </c>
      <c r="AU308" s="219" t="s">
        <v>85</v>
      </c>
      <c r="AV308" s="12" t="s">
        <v>87</v>
      </c>
      <c r="AW308" s="12" t="s">
        <v>33</v>
      </c>
      <c r="AX308" s="12" t="s">
        <v>77</v>
      </c>
      <c r="AY308" s="219" t="s">
        <v>153</v>
      </c>
    </row>
    <row r="309" spans="1:65" s="12" customFormat="1" ht="11.25">
      <c r="B309" s="208"/>
      <c r="C309" s="209"/>
      <c r="D309" s="210" t="s">
        <v>160</v>
      </c>
      <c r="E309" s="211" t="s">
        <v>1</v>
      </c>
      <c r="F309" s="212" t="s">
        <v>433</v>
      </c>
      <c r="G309" s="209"/>
      <c r="H309" s="213">
        <v>90.75</v>
      </c>
      <c r="I309" s="214"/>
      <c r="J309" s="209"/>
      <c r="K309" s="209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160</v>
      </c>
      <c r="AU309" s="219" t="s">
        <v>85</v>
      </c>
      <c r="AV309" s="12" t="s">
        <v>87</v>
      </c>
      <c r="AW309" s="12" t="s">
        <v>33</v>
      </c>
      <c r="AX309" s="12" t="s">
        <v>77</v>
      </c>
      <c r="AY309" s="219" t="s">
        <v>153</v>
      </c>
    </row>
    <row r="310" spans="1:65" s="12" customFormat="1" ht="11.25">
      <c r="B310" s="208"/>
      <c r="C310" s="209"/>
      <c r="D310" s="210" t="s">
        <v>160</v>
      </c>
      <c r="E310" s="211" t="s">
        <v>1</v>
      </c>
      <c r="F310" s="212" t="s">
        <v>266</v>
      </c>
      <c r="G310" s="209"/>
      <c r="H310" s="213">
        <v>43.89</v>
      </c>
      <c r="I310" s="214"/>
      <c r="J310" s="209"/>
      <c r="K310" s="209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160</v>
      </c>
      <c r="AU310" s="219" t="s">
        <v>85</v>
      </c>
      <c r="AV310" s="12" t="s">
        <v>87</v>
      </c>
      <c r="AW310" s="12" t="s">
        <v>33</v>
      </c>
      <c r="AX310" s="12" t="s">
        <v>77</v>
      </c>
      <c r="AY310" s="219" t="s">
        <v>153</v>
      </c>
    </row>
    <row r="311" spans="1:65" s="12" customFormat="1" ht="11.25">
      <c r="B311" s="208"/>
      <c r="C311" s="209"/>
      <c r="D311" s="210" t="s">
        <v>160</v>
      </c>
      <c r="E311" s="211" t="s">
        <v>1</v>
      </c>
      <c r="F311" s="212" t="s">
        <v>434</v>
      </c>
      <c r="G311" s="209"/>
      <c r="H311" s="213">
        <v>47.387999999999998</v>
      </c>
      <c r="I311" s="214"/>
      <c r="J311" s="209"/>
      <c r="K311" s="209"/>
      <c r="L311" s="215"/>
      <c r="M311" s="216"/>
      <c r="N311" s="217"/>
      <c r="O311" s="217"/>
      <c r="P311" s="217"/>
      <c r="Q311" s="217"/>
      <c r="R311" s="217"/>
      <c r="S311" s="217"/>
      <c r="T311" s="218"/>
      <c r="AT311" s="219" t="s">
        <v>160</v>
      </c>
      <c r="AU311" s="219" t="s">
        <v>85</v>
      </c>
      <c r="AV311" s="12" t="s">
        <v>87</v>
      </c>
      <c r="AW311" s="12" t="s">
        <v>33</v>
      </c>
      <c r="AX311" s="12" t="s">
        <v>77</v>
      </c>
      <c r="AY311" s="219" t="s">
        <v>153</v>
      </c>
    </row>
    <row r="312" spans="1:65" s="12" customFormat="1" ht="11.25">
      <c r="B312" s="208"/>
      <c r="C312" s="209"/>
      <c r="D312" s="210" t="s">
        <v>160</v>
      </c>
      <c r="E312" s="211" t="s">
        <v>1</v>
      </c>
      <c r="F312" s="212" t="s">
        <v>435</v>
      </c>
      <c r="G312" s="209"/>
      <c r="H312" s="213">
        <v>91.872</v>
      </c>
      <c r="I312" s="214"/>
      <c r="J312" s="209"/>
      <c r="K312" s="209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160</v>
      </c>
      <c r="AU312" s="219" t="s">
        <v>85</v>
      </c>
      <c r="AV312" s="12" t="s">
        <v>87</v>
      </c>
      <c r="AW312" s="12" t="s">
        <v>33</v>
      </c>
      <c r="AX312" s="12" t="s">
        <v>77</v>
      </c>
      <c r="AY312" s="219" t="s">
        <v>153</v>
      </c>
    </row>
    <row r="313" spans="1:65" s="12" customFormat="1" ht="11.25">
      <c r="B313" s="208"/>
      <c r="C313" s="209"/>
      <c r="D313" s="210" t="s">
        <v>160</v>
      </c>
      <c r="E313" s="211" t="s">
        <v>1</v>
      </c>
      <c r="F313" s="212" t="s">
        <v>436</v>
      </c>
      <c r="G313" s="209"/>
      <c r="H313" s="213">
        <v>24.75</v>
      </c>
      <c r="I313" s="214"/>
      <c r="J313" s="209"/>
      <c r="K313" s="209"/>
      <c r="L313" s="215"/>
      <c r="M313" s="216"/>
      <c r="N313" s="217"/>
      <c r="O313" s="217"/>
      <c r="P313" s="217"/>
      <c r="Q313" s="217"/>
      <c r="R313" s="217"/>
      <c r="S313" s="217"/>
      <c r="T313" s="218"/>
      <c r="AT313" s="219" t="s">
        <v>160</v>
      </c>
      <c r="AU313" s="219" t="s">
        <v>85</v>
      </c>
      <c r="AV313" s="12" t="s">
        <v>87</v>
      </c>
      <c r="AW313" s="12" t="s">
        <v>33</v>
      </c>
      <c r="AX313" s="12" t="s">
        <v>77</v>
      </c>
      <c r="AY313" s="219" t="s">
        <v>153</v>
      </c>
    </row>
    <row r="314" spans="1:65" s="12" customFormat="1" ht="11.25">
      <c r="B314" s="208"/>
      <c r="C314" s="209"/>
      <c r="D314" s="210" t="s">
        <v>160</v>
      </c>
      <c r="E314" s="211" t="s">
        <v>1</v>
      </c>
      <c r="F314" s="212" t="s">
        <v>437</v>
      </c>
      <c r="G314" s="209"/>
      <c r="H314" s="213">
        <v>20.038</v>
      </c>
      <c r="I314" s="214"/>
      <c r="J314" s="209"/>
      <c r="K314" s="209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160</v>
      </c>
      <c r="AU314" s="219" t="s">
        <v>85</v>
      </c>
      <c r="AV314" s="12" t="s">
        <v>87</v>
      </c>
      <c r="AW314" s="12" t="s">
        <v>33</v>
      </c>
      <c r="AX314" s="12" t="s">
        <v>77</v>
      </c>
      <c r="AY314" s="219" t="s">
        <v>153</v>
      </c>
    </row>
    <row r="315" spans="1:65" s="12" customFormat="1" ht="11.25">
      <c r="B315" s="208"/>
      <c r="C315" s="209"/>
      <c r="D315" s="210" t="s">
        <v>160</v>
      </c>
      <c r="E315" s="211" t="s">
        <v>1</v>
      </c>
      <c r="F315" s="212" t="s">
        <v>266</v>
      </c>
      <c r="G315" s="209"/>
      <c r="H315" s="213">
        <v>43.89</v>
      </c>
      <c r="I315" s="214"/>
      <c r="J315" s="209"/>
      <c r="K315" s="209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160</v>
      </c>
      <c r="AU315" s="219" t="s">
        <v>85</v>
      </c>
      <c r="AV315" s="12" t="s">
        <v>87</v>
      </c>
      <c r="AW315" s="12" t="s">
        <v>33</v>
      </c>
      <c r="AX315" s="12" t="s">
        <v>77</v>
      </c>
      <c r="AY315" s="219" t="s">
        <v>153</v>
      </c>
    </row>
    <row r="316" spans="1:65" s="12" customFormat="1" ht="11.25">
      <c r="B316" s="208"/>
      <c r="C316" s="209"/>
      <c r="D316" s="210" t="s">
        <v>160</v>
      </c>
      <c r="E316" s="211" t="s">
        <v>1</v>
      </c>
      <c r="F316" s="212" t="s">
        <v>269</v>
      </c>
      <c r="G316" s="209"/>
      <c r="H316" s="213">
        <v>57.75</v>
      </c>
      <c r="I316" s="214"/>
      <c r="J316" s="209"/>
      <c r="K316" s="209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160</v>
      </c>
      <c r="AU316" s="219" t="s">
        <v>85</v>
      </c>
      <c r="AV316" s="12" t="s">
        <v>87</v>
      </c>
      <c r="AW316" s="12" t="s">
        <v>33</v>
      </c>
      <c r="AX316" s="12" t="s">
        <v>77</v>
      </c>
      <c r="AY316" s="219" t="s">
        <v>153</v>
      </c>
    </row>
    <row r="317" spans="1:65" s="12" customFormat="1" ht="11.25">
      <c r="B317" s="208"/>
      <c r="C317" s="209"/>
      <c r="D317" s="210" t="s">
        <v>160</v>
      </c>
      <c r="E317" s="211" t="s">
        <v>1</v>
      </c>
      <c r="F317" s="212" t="s">
        <v>438</v>
      </c>
      <c r="G317" s="209"/>
      <c r="H317" s="213">
        <v>-14.183999999999999</v>
      </c>
      <c r="I317" s="214"/>
      <c r="J317" s="209"/>
      <c r="K317" s="209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160</v>
      </c>
      <c r="AU317" s="219" t="s">
        <v>85</v>
      </c>
      <c r="AV317" s="12" t="s">
        <v>87</v>
      </c>
      <c r="AW317" s="12" t="s">
        <v>33</v>
      </c>
      <c r="AX317" s="12" t="s">
        <v>77</v>
      </c>
      <c r="AY317" s="219" t="s">
        <v>153</v>
      </c>
    </row>
    <row r="318" spans="1:65" s="12" customFormat="1" ht="11.25">
      <c r="B318" s="208"/>
      <c r="C318" s="209"/>
      <c r="D318" s="210" t="s">
        <v>160</v>
      </c>
      <c r="E318" s="211" t="s">
        <v>1</v>
      </c>
      <c r="F318" s="212" t="s">
        <v>352</v>
      </c>
      <c r="G318" s="209"/>
      <c r="H318" s="213">
        <v>-7.88</v>
      </c>
      <c r="I318" s="214"/>
      <c r="J318" s="209"/>
      <c r="K318" s="209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160</v>
      </c>
      <c r="AU318" s="219" t="s">
        <v>85</v>
      </c>
      <c r="AV318" s="12" t="s">
        <v>87</v>
      </c>
      <c r="AW318" s="12" t="s">
        <v>33</v>
      </c>
      <c r="AX318" s="12" t="s">
        <v>77</v>
      </c>
      <c r="AY318" s="219" t="s">
        <v>153</v>
      </c>
    </row>
    <row r="319" spans="1:65" s="12" customFormat="1" ht="11.25">
      <c r="B319" s="208"/>
      <c r="C319" s="209"/>
      <c r="D319" s="210" t="s">
        <v>160</v>
      </c>
      <c r="E319" s="211" t="s">
        <v>1</v>
      </c>
      <c r="F319" s="212" t="s">
        <v>439</v>
      </c>
      <c r="G319" s="209"/>
      <c r="H319" s="213">
        <v>-4.92</v>
      </c>
      <c r="I319" s="214"/>
      <c r="J319" s="209"/>
      <c r="K319" s="209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160</v>
      </c>
      <c r="AU319" s="219" t="s">
        <v>85</v>
      </c>
      <c r="AV319" s="12" t="s">
        <v>87</v>
      </c>
      <c r="AW319" s="12" t="s">
        <v>33</v>
      </c>
      <c r="AX319" s="12" t="s">
        <v>77</v>
      </c>
      <c r="AY319" s="219" t="s">
        <v>153</v>
      </c>
    </row>
    <row r="320" spans="1:65" s="12" customFormat="1" ht="11.25">
      <c r="B320" s="208"/>
      <c r="C320" s="209"/>
      <c r="D320" s="210" t="s">
        <v>160</v>
      </c>
      <c r="E320" s="211" t="s">
        <v>1</v>
      </c>
      <c r="F320" s="212" t="s">
        <v>440</v>
      </c>
      <c r="G320" s="209"/>
      <c r="H320" s="213">
        <v>-11.275</v>
      </c>
      <c r="I320" s="214"/>
      <c r="J320" s="209"/>
      <c r="K320" s="209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160</v>
      </c>
      <c r="AU320" s="219" t="s">
        <v>85</v>
      </c>
      <c r="AV320" s="12" t="s">
        <v>87</v>
      </c>
      <c r="AW320" s="12" t="s">
        <v>33</v>
      </c>
      <c r="AX320" s="12" t="s">
        <v>77</v>
      </c>
      <c r="AY320" s="219" t="s">
        <v>153</v>
      </c>
    </row>
    <row r="321" spans="1:65" s="12" customFormat="1" ht="11.25">
      <c r="B321" s="208"/>
      <c r="C321" s="209"/>
      <c r="D321" s="210" t="s">
        <v>160</v>
      </c>
      <c r="E321" s="211" t="s">
        <v>1</v>
      </c>
      <c r="F321" s="212" t="s">
        <v>441</v>
      </c>
      <c r="G321" s="209"/>
      <c r="H321" s="213">
        <v>-2.3639999999999999</v>
      </c>
      <c r="I321" s="214"/>
      <c r="J321" s="209"/>
      <c r="K321" s="209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160</v>
      </c>
      <c r="AU321" s="219" t="s">
        <v>85</v>
      </c>
      <c r="AV321" s="12" t="s">
        <v>87</v>
      </c>
      <c r="AW321" s="12" t="s">
        <v>33</v>
      </c>
      <c r="AX321" s="12" t="s">
        <v>77</v>
      </c>
      <c r="AY321" s="219" t="s">
        <v>153</v>
      </c>
    </row>
    <row r="322" spans="1:65" s="12" customFormat="1" ht="11.25">
      <c r="B322" s="208"/>
      <c r="C322" s="209"/>
      <c r="D322" s="210" t="s">
        <v>160</v>
      </c>
      <c r="E322" s="211" t="s">
        <v>1</v>
      </c>
      <c r="F322" s="212" t="s">
        <v>442</v>
      </c>
      <c r="G322" s="209"/>
      <c r="H322" s="213">
        <v>-3.645</v>
      </c>
      <c r="I322" s="214"/>
      <c r="J322" s="209"/>
      <c r="K322" s="209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160</v>
      </c>
      <c r="AU322" s="219" t="s">
        <v>85</v>
      </c>
      <c r="AV322" s="12" t="s">
        <v>87</v>
      </c>
      <c r="AW322" s="12" t="s">
        <v>33</v>
      </c>
      <c r="AX322" s="12" t="s">
        <v>77</v>
      </c>
      <c r="AY322" s="219" t="s">
        <v>153</v>
      </c>
    </row>
    <row r="323" spans="1:65" s="12" customFormat="1" ht="11.25">
      <c r="B323" s="208"/>
      <c r="C323" s="209"/>
      <c r="D323" s="210" t="s">
        <v>160</v>
      </c>
      <c r="E323" s="211" t="s">
        <v>1</v>
      </c>
      <c r="F323" s="212" t="s">
        <v>443</v>
      </c>
      <c r="G323" s="209"/>
      <c r="H323" s="213">
        <v>-26.73</v>
      </c>
      <c r="I323" s="214"/>
      <c r="J323" s="209"/>
      <c r="K323" s="209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160</v>
      </c>
      <c r="AU323" s="219" t="s">
        <v>85</v>
      </c>
      <c r="AV323" s="12" t="s">
        <v>87</v>
      </c>
      <c r="AW323" s="12" t="s">
        <v>33</v>
      </c>
      <c r="AX323" s="12" t="s">
        <v>77</v>
      </c>
      <c r="AY323" s="219" t="s">
        <v>153</v>
      </c>
    </row>
    <row r="324" spans="1:65" s="12" customFormat="1" ht="11.25">
      <c r="B324" s="208"/>
      <c r="C324" s="209"/>
      <c r="D324" s="210" t="s">
        <v>160</v>
      </c>
      <c r="E324" s="211" t="s">
        <v>1</v>
      </c>
      <c r="F324" s="212" t="s">
        <v>444</v>
      </c>
      <c r="G324" s="209"/>
      <c r="H324" s="213">
        <v>-1.1759999999999999</v>
      </c>
      <c r="I324" s="214"/>
      <c r="J324" s="209"/>
      <c r="K324" s="209"/>
      <c r="L324" s="215"/>
      <c r="M324" s="216"/>
      <c r="N324" s="217"/>
      <c r="O324" s="217"/>
      <c r="P324" s="217"/>
      <c r="Q324" s="217"/>
      <c r="R324" s="217"/>
      <c r="S324" s="217"/>
      <c r="T324" s="218"/>
      <c r="AT324" s="219" t="s">
        <v>160</v>
      </c>
      <c r="AU324" s="219" t="s">
        <v>85</v>
      </c>
      <c r="AV324" s="12" t="s">
        <v>87</v>
      </c>
      <c r="AW324" s="12" t="s">
        <v>33</v>
      </c>
      <c r="AX324" s="12" t="s">
        <v>77</v>
      </c>
      <c r="AY324" s="219" t="s">
        <v>153</v>
      </c>
    </row>
    <row r="325" spans="1:65" s="14" customFormat="1" ht="11.25">
      <c r="B325" s="230"/>
      <c r="C325" s="231"/>
      <c r="D325" s="210" t="s">
        <v>160</v>
      </c>
      <c r="E325" s="232" t="s">
        <v>1</v>
      </c>
      <c r="F325" s="233" t="s">
        <v>168</v>
      </c>
      <c r="G325" s="231"/>
      <c r="H325" s="234">
        <v>405.57400000000001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160</v>
      </c>
      <c r="AU325" s="240" t="s">
        <v>85</v>
      </c>
      <c r="AV325" s="14" t="s">
        <v>158</v>
      </c>
      <c r="AW325" s="14" t="s">
        <v>33</v>
      </c>
      <c r="AX325" s="14" t="s">
        <v>85</v>
      </c>
      <c r="AY325" s="240" t="s">
        <v>153</v>
      </c>
    </row>
    <row r="326" spans="1:65" s="2" customFormat="1" ht="33" customHeight="1">
      <c r="A326" s="33"/>
      <c r="B326" s="34"/>
      <c r="C326" s="194" t="s">
        <v>445</v>
      </c>
      <c r="D326" s="194" t="s">
        <v>154</v>
      </c>
      <c r="E326" s="195" t="s">
        <v>446</v>
      </c>
      <c r="F326" s="196" t="s">
        <v>447</v>
      </c>
      <c r="G326" s="197" t="s">
        <v>182</v>
      </c>
      <c r="H326" s="198">
        <v>43.484999999999999</v>
      </c>
      <c r="I326" s="199"/>
      <c r="J326" s="200">
        <f>ROUND(I326*H326,2)</f>
        <v>0</v>
      </c>
      <c r="K326" s="201"/>
      <c r="L326" s="38"/>
      <c r="M326" s="202" t="s">
        <v>1</v>
      </c>
      <c r="N326" s="203" t="s">
        <v>42</v>
      </c>
      <c r="O326" s="70"/>
      <c r="P326" s="204">
        <f>O326*H326</f>
        <v>0</v>
      </c>
      <c r="Q326" s="204">
        <v>0</v>
      </c>
      <c r="R326" s="204">
        <f>Q326*H326</f>
        <v>0</v>
      </c>
      <c r="S326" s="204">
        <v>6.8000000000000005E-2</v>
      </c>
      <c r="T326" s="205">
        <f>S326*H326</f>
        <v>2.9569800000000002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06" t="s">
        <v>158</v>
      </c>
      <c r="AT326" s="206" t="s">
        <v>154</v>
      </c>
      <c r="AU326" s="206" t="s">
        <v>85</v>
      </c>
      <c r="AY326" s="16" t="s">
        <v>153</v>
      </c>
      <c r="BE326" s="207">
        <f>IF(N326="základní",J326,0)</f>
        <v>0</v>
      </c>
      <c r="BF326" s="207">
        <f>IF(N326="snížená",J326,0)</f>
        <v>0</v>
      </c>
      <c r="BG326" s="207">
        <f>IF(N326="zákl. přenesená",J326,0)</f>
        <v>0</v>
      </c>
      <c r="BH326" s="207">
        <f>IF(N326="sníž. přenesená",J326,0)</f>
        <v>0</v>
      </c>
      <c r="BI326" s="207">
        <f>IF(N326="nulová",J326,0)</f>
        <v>0</v>
      </c>
      <c r="BJ326" s="16" t="s">
        <v>85</v>
      </c>
      <c r="BK326" s="207">
        <f>ROUND(I326*H326,2)</f>
        <v>0</v>
      </c>
      <c r="BL326" s="16" t="s">
        <v>158</v>
      </c>
      <c r="BM326" s="206" t="s">
        <v>448</v>
      </c>
    </row>
    <row r="327" spans="1:65" s="12" customFormat="1" ht="11.25">
      <c r="B327" s="208"/>
      <c r="C327" s="209"/>
      <c r="D327" s="210" t="s">
        <v>160</v>
      </c>
      <c r="E327" s="211" t="s">
        <v>1</v>
      </c>
      <c r="F327" s="212" t="s">
        <v>449</v>
      </c>
      <c r="G327" s="209"/>
      <c r="H327" s="213">
        <v>6.12</v>
      </c>
      <c r="I327" s="214"/>
      <c r="J327" s="209"/>
      <c r="K327" s="209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160</v>
      </c>
      <c r="AU327" s="219" t="s">
        <v>85</v>
      </c>
      <c r="AV327" s="12" t="s">
        <v>87</v>
      </c>
      <c r="AW327" s="12" t="s">
        <v>33</v>
      </c>
      <c r="AX327" s="12" t="s">
        <v>77</v>
      </c>
      <c r="AY327" s="219" t="s">
        <v>153</v>
      </c>
    </row>
    <row r="328" spans="1:65" s="12" customFormat="1" ht="11.25">
      <c r="B328" s="208"/>
      <c r="C328" s="209"/>
      <c r="D328" s="210" t="s">
        <v>160</v>
      </c>
      <c r="E328" s="211" t="s">
        <v>1</v>
      </c>
      <c r="F328" s="212" t="s">
        <v>450</v>
      </c>
      <c r="G328" s="209"/>
      <c r="H328" s="213">
        <v>2.4660000000000002</v>
      </c>
      <c r="I328" s="214"/>
      <c r="J328" s="209"/>
      <c r="K328" s="209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160</v>
      </c>
      <c r="AU328" s="219" t="s">
        <v>85</v>
      </c>
      <c r="AV328" s="12" t="s">
        <v>87</v>
      </c>
      <c r="AW328" s="12" t="s">
        <v>33</v>
      </c>
      <c r="AX328" s="12" t="s">
        <v>77</v>
      </c>
      <c r="AY328" s="219" t="s">
        <v>153</v>
      </c>
    </row>
    <row r="329" spans="1:65" s="12" customFormat="1" ht="11.25">
      <c r="B329" s="208"/>
      <c r="C329" s="209"/>
      <c r="D329" s="210" t="s">
        <v>160</v>
      </c>
      <c r="E329" s="211" t="s">
        <v>1</v>
      </c>
      <c r="F329" s="212" t="s">
        <v>451</v>
      </c>
      <c r="G329" s="209"/>
      <c r="H329" s="213">
        <v>4.32</v>
      </c>
      <c r="I329" s="214"/>
      <c r="J329" s="209"/>
      <c r="K329" s="209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160</v>
      </c>
      <c r="AU329" s="219" t="s">
        <v>85</v>
      </c>
      <c r="AV329" s="12" t="s">
        <v>87</v>
      </c>
      <c r="AW329" s="12" t="s">
        <v>33</v>
      </c>
      <c r="AX329" s="12" t="s">
        <v>77</v>
      </c>
      <c r="AY329" s="219" t="s">
        <v>153</v>
      </c>
    </row>
    <row r="330" spans="1:65" s="12" customFormat="1" ht="11.25">
      <c r="B330" s="208"/>
      <c r="C330" s="209"/>
      <c r="D330" s="210" t="s">
        <v>160</v>
      </c>
      <c r="E330" s="211" t="s">
        <v>1</v>
      </c>
      <c r="F330" s="212" t="s">
        <v>235</v>
      </c>
      <c r="G330" s="209"/>
      <c r="H330" s="213">
        <v>2.4569999999999999</v>
      </c>
      <c r="I330" s="214"/>
      <c r="J330" s="209"/>
      <c r="K330" s="209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160</v>
      </c>
      <c r="AU330" s="219" t="s">
        <v>85</v>
      </c>
      <c r="AV330" s="12" t="s">
        <v>87</v>
      </c>
      <c r="AW330" s="12" t="s">
        <v>33</v>
      </c>
      <c r="AX330" s="12" t="s">
        <v>77</v>
      </c>
      <c r="AY330" s="219" t="s">
        <v>153</v>
      </c>
    </row>
    <row r="331" spans="1:65" s="12" customFormat="1" ht="11.25">
      <c r="B331" s="208"/>
      <c r="C331" s="209"/>
      <c r="D331" s="210" t="s">
        <v>160</v>
      </c>
      <c r="E331" s="211" t="s">
        <v>1</v>
      </c>
      <c r="F331" s="212" t="s">
        <v>452</v>
      </c>
      <c r="G331" s="209"/>
      <c r="H331" s="213">
        <v>3.3809999999999998</v>
      </c>
      <c r="I331" s="214"/>
      <c r="J331" s="209"/>
      <c r="K331" s="209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160</v>
      </c>
      <c r="AU331" s="219" t="s">
        <v>85</v>
      </c>
      <c r="AV331" s="12" t="s">
        <v>87</v>
      </c>
      <c r="AW331" s="12" t="s">
        <v>33</v>
      </c>
      <c r="AX331" s="12" t="s">
        <v>77</v>
      </c>
      <c r="AY331" s="219" t="s">
        <v>153</v>
      </c>
    </row>
    <row r="332" spans="1:65" s="12" customFormat="1" ht="11.25">
      <c r="B332" s="208"/>
      <c r="C332" s="209"/>
      <c r="D332" s="210" t="s">
        <v>160</v>
      </c>
      <c r="E332" s="211" t="s">
        <v>1</v>
      </c>
      <c r="F332" s="212" t="s">
        <v>453</v>
      </c>
      <c r="G332" s="209"/>
      <c r="H332" s="213">
        <v>13.965999999999999</v>
      </c>
      <c r="I332" s="214"/>
      <c r="J332" s="209"/>
      <c r="K332" s="209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160</v>
      </c>
      <c r="AU332" s="219" t="s">
        <v>85</v>
      </c>
      <c r="AV332" s="12" t="s">
        <v>87</v>
      </c>
      <c r="AW332" s="12" t="s">
        <v>33</v>
      </c>
      <c r="AX332" s="12" t="s">
        <v>77</v>
      </c>
      <c r="AY332" s="219" t="s">
        <v>153</v>
      </c>
    </row>
    <row r="333" spans="1:65" s="12" customFormat="1" ht="11.25">
      <c r="B333" s="208"/>
      <c r="C333" s="209"/>
      <c r="D333" s="210" t="s">
        <v>160</v>
      </c>
      <c r="E333" s="211" t="s">
        <v>1</v>
      </c>
      <c r="F333" s="212" t="s">
        <v>454</v>
      </c>
      <c r="G333" s="209"/>
      <c r="H333" s="213">
        <v>2.7949999999999999</v>
      </c>
      <c r="I333" s="214"/>
      <c r="J333" s="209"/>
      <c r="K333" s="209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160</v>
      </c>
      <c r="AU333" s="219" t="s">
        <v>85</v>
      </c>
      <c r="AV333" s="12" t="s">
        <v>87</v>
      </c>
      <c r="AW333" s="12" t="s">
        <v>33</v>
      </c>
      <c r="AX333" s="12" t="s">
        <v>77</v>
      </c>
      <c r="AY333" s="219" t="s">
        <v>153</v>
      </c>
    </row>
    <row r="334" spans="1:65" s="12" customFormat="1" ht="11.25">
      <c r="B334" s="208"/>
      <c r="C334" s="209"/>
      <c r="D334" s="210" t="s">
        <v>160</v>
      </c>
      <c r="E334" s="211" t="s">
        <v>1</v>
      </c>
      <c r="F334" s="212" t="s">
        <v>455</v>
      </c>
      <c r="G334" s="209"/>
      <c r="H334" s="213">
        <v>5.0540000000000003</v>
      </c>
      <c r="I334" s="214"/>
      <c r="J334" s="209"/>
      <c r="K334" s="209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160</v>
      </c>
      <c r="AU334" s="219" t="s">
        <v>85</v>
      </c>
      <c r="AV334" s="12" t="s">
        <v>87</v>
      </c>
      <c r="AW334" s="12" t="s">
        <v>33</v>
      </c>
      <c r="AX334" s="12" t="s">
        <v>77</v>
      </c>
      <c r="AY334" s="219" t="s">
        <v>153</v>
      </c>
    </row>
    <row r="335" spans="1:65" s="12" customFormat="1" ht="11.25">
      <c r="B335" s="208"/>
      <c r="C335" s="209"/>
      <c r="D335" s="210" t="s">
        <v>160</v>
      </c>
      <c r="E335" s="211" t="s">
        <v>1</v>
      </c>
      <c r="F335" s="212" t="s">
        <v>456</v>
      </c>
      <c r="G335" s="209"/>
      <c r="H335" s="213">
        <v>2.9260000000000002</v>
      </c>
      <c r="I335" s="214"/>
      <c r="J335" s="209"/>
      <c r="K335" s="209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160</v>
      </c>
      <c r="AU335" s="219" t="s">
        <v>85</v>
      </c>
      <c r="AV335" s="12" t="s">
        <v>87</v>
      </c>
      <c r="AW335" s="12" t="s">
        <v>33</v>
      </c>
      <c r="AX335" s="12" t="s">
        <v>77</v>
      </c>
      <c r="AY335" s="219" t="s">
        <v>153</v>
      </c>
    </row>
    <row r="336" spans="1:65" s="14" customFormat="1" ht="11.25">
      <c r="B336" s="230"/>
      <c r="C336" s="231"/>
      <c r="D336" s="210" t="s">
        <v>160</v>
      </c>
      <c r="E336" s="232" t="s">
        <v>1</v>
      </c>
      <c r="F336" s="233" t="s">
        <v>168</v>
      </c>
      <c r="G336" s="231"/>
      <c r="H336" s="234">
        <v>43.484999999999999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160</v>
      </c>
      <c r="AU336" s="240" t="s">
        <v>85</v>
      </c>
      <c r="AV336" s="14" t="s">
        <v>158</v>
      </c>
      <c r="AW336" s="14" t="s">
        <v>33</v>
      </c>
      <c r="AX336" s="14" t="s">
        <v>85</v>
      </c>
      <c r="AY336" s="240" t="s">
        <v>153</v>
      </c>
    </row>
    <row r="337" spans="1:65" s="2" customFormat="1" ht="16.5" customHeight="1">
      <c r="A337" s="33"/>
      <c r="B337" s="34"/>
      <c r="C337" s="194" t="s">
        <v>457</v>
      </c>
      <c r="D337" s="194" t="s">
        <v>154</v>
      </c>
      <c r="E337" s="195" t="s">
        <v>458</v>
      </c>
      <c r="F337" s="196" t="s">
        <v>459</v>
      </c>
      <c r="G337" s="197" t="s">
        <v>460</v>
      </c>
      <c r="H337" s="198">
        <v>50</v>
      </c>
      <c r="I337" s="199"/>
      <c r="J337" s="200">
        <f>ROUND(I337*H337,2)</f>
        <v>0</v>
      </c>
      <c r="K337" s="201"/>
      <c r="L337" s="38"/>
      <c r="M337" s="202" t="s">
        <v>1</v>
      </c>
      <c r="N337" s="203" t="s">
        <v>42</v>
      </c>
      <c r="O337" s="70"/>
      <c r="P337" s="204">
        <f>O337*H337</f>
        <v>0</v>
      </c>
      <c r="Q337" s="204">
        <v>0</v>
      </c>
      <c r="R337" s="204">
        <f>Q337*H337</f>
        <v>0</v>
      </c>
      <c r="S337" s="204">
        <v>0.1</v>
      </c>
      <c r="T337" s="205">
        <f>S337*H337</f>
        <v>5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06" t="s">
        <v>158</v>
      </c>
      <c r="AT337" s="206" t="s">
        <v>154</v>
      </c>
      <c r="AU337" s="206" t="s">
        <v>85</v>
      </c>
      <c r="AY337" s="16" t="s">
        <v>153</v>
      </c>
      <c r="BE337" s="207">
        <f>IF(N337="základní",J337,0)</f>
        <v>0</v>
      </c>
      <c r="BF337" s="207">
        <f>IF(N337="snížená",J337,0)</f>
        <v>0</v>
      </c>
      <c r="BG337" s="207">
        <f>IF(N337="zákl. přenesená",J337,0)</f>
        <v>0</v>
      </c>
      <c r="BH337" s="207">
        <f>IF(N337="sníž. přenesená",J337,0)</f>
        <v>0</v>
      </c>
      <c r="BI337" s="207">
        <f>IF(N337="nulová",J337,0)</f>
        <v>0</v>
      </c>
      <c r="BJ337" s="16" t="s">
        <v>85</v>
      </c>
      <c r="BK337" s="207">
        <f>ROUND(I337*H337,2)</f>
        <v>0</v>
      </c>
      <c r="BL337" s="16" t="s">
        <v>158</v>
      </c>
      <c r="BM337" s="206" t="s">
        <v>461</v>
      </c>
    </row>
    <row r="338" spans="1:65" s="11" customFormat="1" ht="25.9" customHeight="1">
      <c r="B338" s="180"/>
      <c r="C338" s="181"/>
      <c r="D338" s="182" t="s">
        <v>76</v>
      </c>
      <c r="E338" s="183" t="s">
        <v>462</v>
      </c>
      <c r="F338" s="183" t="s">
        <v>463</v>
      </c>
      <c r="G338" s="181"/>
      <c r="H338" s="181"/>
      <c r="I338" s="184"/>
      <c r="J338" s="185">
        <f>BK338</f>
        <v>0</v>
      </c>
      <c r="K338" s="181"/>
      <c r="L338" s="186"/>
      <c r="M338" s="187"/>
      <c r="N338" s="188"/>
      <c r="O338" s="188"/>
      <c r="P338" s="189">
        <f>SUM(P339:P344)</f>
        <v>0</v>
      </c>
      <c r="Q338" s="188"/>
      <c r="R338" s="189">
        <f>SUM(R339:R344)</f>
        <v>0</v>
      </c>
      <c r="S338" s="188"/>
      <c r="T338" s="190">
        <f>SUM(T339:T344)</f>
        <v>0</v>
      </c>
      <c r="AR338" s="191" t="s">
        <v>85</v>
      </c>
      <c r="AT338" s="192" t="s">
        <v>76</v>
      </c>
      <c r="AU338" s="192" t="s">
        <v>77</v>
      </c>
      <c r="AY338" s="191" t="s">
        <v>153</v>
      </c>
      <c r="BK338" s="193">
        <f>SUM(BK339:BK344)</f>
        <v>0</v>
      </c>
    </row>
    <row r="339" spans="1:65" s="2" customFormat="1" ht="33" customHeight="1">
      <c r="A339" s="33"/>
      <c r="B339" s="34"/>
      <c r="C339" s="194" t="s">
        <v>464</v>
      </c>
      <c r="D339" s="194" t="s">
        <v>154</v>
      </c>
      <c r="E339" s="195" t="s">
        <v>465</v>
      </c>
      <c r="F339" s="196" t="s">
        <v>466</v>
      </c>
      <c r="G339" s="197" t="s">
        <v>171</v>
      </c>
      <c r="H339" s="198">
        <v>55.703000000000003</v>
      </c>
      <c r="I339" s="199"/>
      <c r="J339" s="200">
        <f>ROUND(I339*H339,2)</f>
        <v>0</v>
      </c>
      <c r="K339" s="201"/>
      <c r="L339" s="38"/>
      <c r="M339" s="202" t="s">
        <v>1</v>
      </c>
      <c r="N339" s="203" t="s">
        <v>42</v>
      </c>
      <c r="O339" s="70"/>
      <c r="P339" s="204">
        <f>O339*H339</f>
        <v>0</v>
      </c>
      <c r="Q339" s="204">
        <v>0</v>
      </c>
      <c r="R339" s="204">
        <f>Q339*H339</f>
        <v>0</v>
      </c>
      <c r="S339" s="204">
        <v>0</v>
      </c>
      <c r="T339" s="205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06" t="s">
        <v>158</v>
      </c>
      <c r="AT339" s="206" t="s">
        <v>154</v>
      </c>
      <c r="AU339" s="206" t="s">
        <v>85</v>
      </c>
      <c r="AY339" s="16" t="s">
        <v>153</v>
      </c>
      <c r="BE339" s="207">
        <f>IF(N339="základní",J339,0)</f>
        <v>0</v>
      </c>
      <c r="BF339" s="207">
        <f>IF(N339="snížená",J339,0)</f>
        <v>0</v>
      </c>
      <c r="BG339" s="207">
        <f>IF(N339="zákl. přenesená",J339,0)</f>
        <v>0</v>
      </c>
      <c r="BH339" s="207">
        <f>IF(N339="sníž. přenesená",J339,0)</f>
        <v>0</v>
      </c>
      <c r="BI339" s="207">
        <f>IF(N339="nulová",J339,0)</f>
        <v>0</v>
      </c>
      <c r="BJ339" s="16" t="s">
        <v>85</v>
      </c>
      <c r="BK339" s="207">
        <f>ROUND(I339*H339,2)</f>
        <v>0</v>
      </c>
      <c r="BL339" s="16" t="s">
        <v>158</v>
      </c>
      <c r="BM339" s="206" t="s">
        <v>467</v>
      </c>
    </row>
    <row r="340" spans="1:65" s="2" customFormat="1" ht="33" customHeight="1">
      <c r="A340" s="33"/>
      <c r="B340" s="34"/>
      <c r="C340" s="194" t="s">
        <v>468</v>
      </c>
      <c r="D340" s="194" t="s">
        <v>154</v>
      </c>
      <c r="E340" s="195" t="s">
        <v>469</v>
      </c>
      <c r="F340" s="196" t="s">
        <v>470</v>
      </c>
      <c r="G340" s="197" t="s">
        <v>171</v>
      </c>
      <c r="H340" s="198">
        <v>55.703000000000003</v>
      </c>
      <c r="I340" s="199"/>
      <c r="J340" s="200">
        <f>ROUND(I340*H340,2)</f>
        <v>0</v>
      </c>
      <c r="K340" s="201"/>
      <c r="L340" s="38"/>
      <c r="M340" s="202" t="s">
        <v>1</v>
      </c>
      <c r="N340" s="203" t="s">
        <v>42</v>
      </c>
      <c r="O340" s="70"/>
      <c r="P340" s="204">
        <f>O340*H340</f>
        <v>0</v>
      </c>
      <c r="Q340" s="204">
        <v>0</v>
      </c>
      <c r="R340" s="204">
        <f>Q340*H340</f>
        <v>0</v>
      </c>
      <c r="S340" s="204">
        <v>0</v>
      </c>
      <c r="T340" s="205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06" t="s">
        <v>158</v>
      </c>
      <c r="AT340" s="206" t="s">
        <v>154</v>
      </c>
      <c r="AU340" s="206" t="s">
        <v>85</v>
      </c>
      <c r="AY340" s="16" t="s">
        <v>153</v>
      </c>
      <c r="BE340" s="207">
        <f>IF(N340="základní",J340,0)</f>
        <v>0</v>
      </c>
      <c r="BF340" s="207">
        <f>IF(N340="snížená",J340,0)</f>
        <v>0</v>
      </c>
      <c r="BG340" s="207">
        <f>IF(N340="zákl. přenesená",J340,0)</f>
        <v>0</v>
      </c>
      <c r="BH340" s="207">
        <f>IF(N340="sníž. přenesená",J340,0)</f>
        <v>0</v>
      </c>
      <c r="BI340" s="207">
        <f>IF(N340="nulová",J340,0)</f>
        <v>0</v>
      </c>
      <c r="BJ340" s="16" t="s">
        <v>85</v>
      </c>
      <c r="BK340" s="207">
        <f>ROUND(I340*H340,2)</f>
        <v>0</v>
      </c>
      <c r="BL340" s="16" t="s">
        <v>158</v>
      </c>
      <c r="BM340" s="206" t="s">
        <v>471</v>
      </c>
    </row>
    <row r="341" spans="1:65" s="2" customFormat="1" ht="21.75" customHeight="1">
      <c r="A341" s="33"/>
      <c r="B341" s="34"/>
      <c r="C341" s="194" t="s">
        <v>472</v>
      </c>
      <c r="D341" s="194" t="s">
        <v>154</v>
      </c>
      <c r="E341" s="195" t="s">
        <v>473</v>
      </c>
      <c r="F341" s="196" t="s">
        <v>474</v>
      </c>
      <c r="G341" s="197" t="s">
        <v>171</v>
      </c>
      <c r="H341" s="198">
        <v>55.703000000000003</v>
      </c>
      <c r="I341" s="199"/>
      <c r="J341" s="200">
        <f>ROUND(I341*H341,2)</f>
        <v>0</v>
      </c>
      <c r="K341" s="201"/>
      <c r="L341" s="38"/>
      <c r="M341" s="202" t="s">
        <v>1</v>
      </c>
      <c r="N341" s="203" t="s">
        <v>42</v>
      </c>
      <c r="O341" s="70"/>
      <c r="P341" s="204">
        <f>O341*H341</f>
        <v>0</v>
      </c>
      <c r="Q341" s="204">
        <v>0</v>
      </c>
      <c r="R341" s="204">
        <f>Q341*H341</f>
        <v>0</v>
      </c>
      <c r="S341" s="204">
        <v>0</v>
      </c>
      <c r="T341" s="205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06" t="s">
        <v>158</v>
      </c>
      <c r="AT341" s="206" t="s">
        <v>154</v>
      </c>
      <c r="AU341" s="206" t="s">
        <v>85</v>
      </c>
      <c r="AY341" s="16" t="s">
        <v>153</v>
      </c>
      <c r="BE341" s="207">
        <f>IF(N341="základní",J341,0)</f>
        <v>0</v>
      </c>
      <c r="BF341" s="207">
        <f>IF(N341="snížená",J341,0)</f>
        <v>0</v>
      </c>
      <c r="BG341" s="207">
        <f>IF(N341="zákl. přenesená",J341,0)</f>
        <v>0</v>
      </c>
      <c r="BH341" s="207">
        <f>IF(N341="sníž. přenesená",J341,0)</f>
        <v>0</v>
      </c>
      <c r="BI341" s="207">
        <f>IF(N341="nulová",J341,0)</f>
        <v>0</v>
      </c>
      <c r="BJ341" s="16" t="s">
        <v>85</v>
      </c>
      <c r="BK341" s="207">
        <f>ROUND(I341*H341,2)</f>
        <v>0</v>
      </c>
      <c r="BL341" s="16" t="s">
        <v>158</v>
      </c>
      <c r="BM341" s="206" t="s">
        <v>475</v>
      </c>
    </row>
    <row r="342" spans="1:65" s="2" customFormat="1" ht="33" customHeight="1">
      <c r="A342" s="33"/>
      <c r="B342" s="34"/>
      <c r="C342" s="194" t="s">
        <v>476</v>
      </c>
      <c r="D342" s="194" t="s">
        <v>154</v>
      </c>
      <c r="E342" s="195" t="s">
        <v>477</v>
      </c>
      <c r="F342" s="196" t="s">
        <v>478</v>
      </c>
      <c r="G342" s="197" t="s">
        <v>171</v>
      </c>
      <c r="H342" s="198">
        <v>779.84199999999998</v>
      </c>
      <c r="I342" s="199"/>
      <c r="J342" s="200">
        <f>ROUND(I342*H342,2)</f>
        <v>0</v>
      </c>
      <c r="K342" s="201"/>
      <c r="L342" s="38"/>
      <c r="M342" s="202" t="s">
        <v>1</v>
      </c>
      <c r="N342" s="203" t="s">
        <v>42</v>
      </c>
      <c r="O342" s="70"/>
      <c r="P342" s="204">
        <f>O342*H342</f>
        <v>0</v>
      </c>
      <c r="Q342" s="204">
        <v>0</v>
      </c>
      <c r="R342" s="204">
        <f>Q342*H342</f>
        <v>0</v>
      </c>
      <c r="S342" s="204">
        <v>0</v>
      </c>
      <c r="T342" s="205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06" t="s">
        <v>158</v>
      </c>
      <c r="AT342" s="206" t="s">
        <v>154</v>
      </c>
      <c r="AU342" s="206" t="s">
        <v>85</v>
      </c>
      <c r="AY342" s="16" t="s">
        <v>153</v>
      </c>
      <c r="BE342" s="207">
        <f>IF(N342="základní",J342,0)</f>
        <v>0</v>
      </c>
      <c r="BF342" s="207">
        <f>IF(N342="snížená",J342,0)</f>
        <v>0</v>
      </c>
      <c r="BG342" s="207">
        <f>IF(N342="zákl. přenesená",J342,0)</f>
        <v>0</v>
      </c>
      <c r="BH342" s="207">
        <f>IF(N342="sníž. přenesená",J342,0)</f>
        <v>0</v>
      </c>
      <c r="BI342" s="207">
        <f>IF(N342="nulová",J342,0)</f>
        <v>0</v>
      </c>
      <c r="BJ342" s="16" t="s">
        <v>85</v>
      </c>
      <c r="BK342" s="207">
        <f>ROUND(I342*H342,2)</f>
        <v>0</v>
      </c>
      <c r="BL342" s="16" t="s">
        <v>158</v>
      </c>
      <c r="BM342" s="206" t="s">
        <v>479</v>
      </c>
    </row>
    <row r="343" spans="1:65" s="12" customFormat="1" ht="11.25">
      <c r="B343" s="208"/>
      <c r="C343" s="209"/>
      <c r="D343" s="210" t="s">
        <v>160</v>
      </c>
      <c r="E343" s="211" t="s">
        <v>1</v>
      </c>
      <c r="F343" s="212" t="s">
        <v>480</v>
      </c>
      <c r="G343" s="209"/>
      <c r="H343" s="213">
        <v>779.84199999999998</v>
      </c>
      <c r="I343" s="214"/>
      <c r="J343" s="209"/>
      <c r="K343" s="209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160</v>
      </c>
      <c r="AU343" s="219" t="s">
        <v>85</v>
      </c>
      <c r="AV343" s="12" t="s">
        <v>87</v>
      </c>
      <c r="AW343" s="12" t="s">
        <v>33</v>
      </c>
      <c r="AX343" s="12" t="s">
        <v>85</v>
      </c>
      <c r="AY343" s="219" t="s">
        <v>153</v>
      </c>
    </row>
    <row r="344" spans="1:65" s="2" customFormat="1" ht="33" customHeight="1">
      <c r="A344" s="33"/>
      <c r="B344" s="34"/>
      <c r="C344" s="194" t="s">
        <v>481</v>
      </c>
      <c r="D344" s="194" t="s">
        <v>154</v>
      </c>
      <c r="E344" s="195" t="s">
        <v>482</v>
      </c>
      <c r="F344" s="196" t="s">
        <v>483</v>
      </c>
      <c r="G344" s="197" t="s">
        <v>171</v>
      </c>
      <c r="H344" s="198">
        <v>55.703000000000003</v>
      </c>
      <c r="I344" s="199"/>
      <c r="J344" s="200">
        <f>ROUND(I344*H344,2)</f>
        <v>0</v>
      </c>
      <c r="K344" s="201"/>
      <c r="L344" s="38"/>
      <c r="M344" s="202" t="s">
        <v>1</v>
      </c>
      <c r="N344" s="203" t="s">
        <v>42</v>
      </c>
      <c r="O344" s="70"/>
      <c r="P344" s="204">
        <f>O344*H344</f>
        <v>0</v>
      </c>
      <c r="Q344" s="204">
        <v>0</v>
      </c>
      <c r="R344" s="204">
        <f>Q344*H344</f>
        <v>0</v>
      </c>
      <c r="S344" s="204">
        <v>0</v>
      </c>
      <c r="T344" s="205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06" t="s">
        <v>158</v>
      </c>
      <c r="AT344" s="206" t="s">
        <v>154</v>
      </c>
      <c r="AU344" s="206" t="s">
        <v>85</v>
      </c>
      <c r="AY344" s="16" t="s">
        <v>153</v>
      </c>
      <c r="BE344" s="207">
        <f>IF(N344="základní",J344,0)</f>
        <v>0</v>
      </c>
      <c r="BF344" s="207">
        <f>IF(N344="snížená",J344,0)</f>
        <v>0</v>
      </c>
      <c r="BG344" s="207">
        <f>IF(N344="zákl. přenesená",J344,0)</f>
        <v>0</v>
      </c>
      <c r="BH344" s="207">
        <f>IF(N344="sníž. přenesená",J344,0)</f>
        <v>0</v>
      </c>
      <c r="BI344" s="207">
        <f>IF(N344="nulová",J344,0)</f>
        <v>0</v>
      </c>
      <c r="BJ344" s="16" t="s">
        <v>85</v>
      </c>
      <c r="BK344" s="207">
        <f>ROUND(I344*H344,2)</f>
        <v>0</v>
      </c>
      <c r="BL344" s="16" t="s">
        <v>158</v>
      </c>
      <c r="BM344" s="206" t="s">
        <v>484</v>
      </c>
    </row>
    <row r="345" spans="1:65" s="11" customFormat="1" ht="25.9" customHeight="1">
      <c r="B345" s="180"/>
      <c r="C345" s="181"/>
      <c r="D345" s="182" t="s">
        <v>76</v>
      </c>
      <c r="E345" s="183" t="s">
        <v>485</v>
      </c>
      <c r="F345" s="183" t="s">
        <v>486</v>
      </c>
      <c r="G345" s="181"/>
      <c r="H345" s="181"/>
      <c r="I345" s="184"/>
      <c r="J345" s="185">
        <f>BK345</f>
        <v>0</v>
      </c>
      <c r="K345" s="181"/>
      <c r="L345" s="186"/>
      <c r="M345" s="187"/>
      <c r="N345" s="188"/>
      <c r="O345" s="188"/>
      <c r="P345" s="189">
        <f>P346</f>
        <v>0</v>
      </c>
      <c r="Q345" s="188"/>
      <c r="R345" s="189">
        <f>R346</f>
        <v>0</v>
      </c>
      <c r="S345" s="188"/>
      <c r="T345" s="190">
        <f>T346</f>
        <v>0</v>
      </c>
      <c r="AR345" s="191" t="s">
        <v>85</v>
      </c>
      <c r="AT345" s="192" t="s">
        <v>76</v>
      </c>
      <c r="AU345" s="192" t="s">
        <v>77</v>
      </c>
      <c r="AY345" s="191" t="s">
        <v>153</v>
      </c>
      <c r="BK345" s="193">
        <f>BK346</f>
        <v>0</v>
      </c>
    </row>
    <row r="346" spans="1:65" s="2" customFormat="1" ht="44.25" customHeight="1">
      <c r="A346" s="33"/>
      <c r="B346" s="34"/>
      <c r="C346" s="194" t="s">
        <v>487</v>
      </c>
      <c r="D346" s="194" t="s">
        <v>154</v>
      </c>
      <c r="E346" s="195" t="s">
        <v>488</v>
      </c>
      <c r="F346" s="196" t="s">
        <v>489</v>
      </c>
      <c r="G346" s="197" t="s">
        <v>171</v>
      </c>
      <c r="H346" s="198">
        <v>12.074999999999999</v>
      </c>
      <c r="I346" s="199"/>
      <c r="J346" s="200">
        <f>ROUND(I346*H346,2)</f>
        <v>0</v>
      </c>
      <c r="K346" s="201"/>
      <c r="L346" s="38"/>
      <c r="M346" s="202" t="s">
        <v>1</v>
      </c>
      <c r="N346" s="203" t="s">
        <v>42</v>
      </c>
      <c r="O346" s="70"/>
      <c r="P346" s="204">
        <f>O346*H346</f>
        <v>0</v>
      </c>
      <c r="Q346" s="204">
        <v>0</v>
      </c>
      <c r="R346" s="204">
        <f>Q346*H346</f>
        <v>0</v>
      </c>
      <c r="S346" s="204">
        <v>0</v>
      </c>
      <c r="T346" s="205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06" t="s">
        <v>158</v>
      </c>
      <c r="AT346" s="206" t="s">
        <v>154</v>
      </c>
      <c r="AU346" s="206" t="s">
        <v>85</v>
      </c>
      <c r="AY346" s="16" t="s">
        <v>153</v>
      </c>
      <c r="BE346" s="207">
        <f>IF(N346="základní",J346,0)</f>
        <v>0</v>
      </c>
      <c r="BF346" s="207">
        <f>IF(N346="snížená",J346,0)</f>
        <v>0</v>
      </c>
      <c r="BG346" s="207">
        <f>IF(N346="zákl. přenesená",J346,0)</f>
        <v>0</v>
      </c>
      <c r="BH346" s="207">
        <f>IF(N346="sníž. přenesená",J346,0)</f>
        <v>0</v>
      </c>
      <c r="BI346" s="207">
        <f>IF(N346="nulová",J346,0)</f>
        <v>0</v>
      </c>
      <c r="BJ346" s="16" t="s">
        <v>85</v>
      </c>
      <c r="BK346" s="207">
        <f>ROUND(I346*H346,2)</f>
        <v>0</v>
      </c>
      <c r="BL346" s="16" t="s">
        <v>158</v>
      </c>
      <c r="BM346" s="206" t="s">
        <v>490</v>
      </c>
    </row>
    <row r="347" spans="1:65" s="11" customFormat="1" ht="25.9" customHeight="1">
      <c r="B347" s="180"/>
      <c r="C347" s="181"/>
      <c r="D347" s="182" t="s">
        <v>76</v>
      </c>
      <c r="E347" s="183" t="s">
        <v>491</v>
      </c>
      <c r="F347" s="183" t="s">
        <v>492</v>
      </c>
      <c r="G347" s="181"/>
      <c r="H347" s="181"/>
      <c r="I347" s="184"/>
      <c r="J347" s="185">
        <f>BK347</f>
        <v>0</v>
      </c>
      <c r="K347" s="181"/>
      <c r="L347" s="186"/>
      <c r="M347" s="187"/>
      <c r="N347" s="188"/>
      <c r="O347" s="188"/>
      <c r="P347" s="189">
        <f>SUM(P348:P354)</f>
        <v>0</v>
      </c>
      <c r="Q347" s="188"/>
      <c r="R347" s="189">
        <f>SUM(R348:R354)</f>
        <v>0.21286799999999997</v>
      </c>
      <c r="S347" s="188"/>
      <c r="T347" s="190">
        <f>SUM(T348:T354)</f>
        <v>0</v>
      </c>
      <c r="AR347" s="191" t="s">
        <v>87</v>
      </c>
      <c r="AT347" s="192" t="s">
        <v>76</v>
      </c>
      <c r="AU347" s="192" t="s">
        <v>77</v>
      </c>
      <c r="AY347" s="191" t="s">
        <v>153</v>
      </c>
      <c r="BK347" s="193">
        <f>SUM(BK348:BK354)</f>
        <v>0</v>
      </c>
    </row>
    <row r="348" spans="1:65" s="2" customFormat="1" ht="21.75" customHeight="1">
      <c r="A348" s="33"/>
      <c r="B348" s="34"/>
      <c r="C348" s="194" t="s">
        <v>493</v>
      </c>
      <c r="D348" s="194" t="s">
        <v>154</v>
      </c>
      <c r="E348" s="195" t="s">
        <v>494</v>
      </c>
      <c r="F348" s="196" t="s">
        <v>495</v>
      </c>
      <c r="G348" s="197" t="s">
        <v>182</v>
      </c>
      <c r="H348" s="198">
        <v>27.744</v>
      </c>
      <c r="I348" s="199"/>
      <c r="J348" s="200">
        <f>ROUND(I348*H348,2)</f>
        <v>0</v>
      </c>
      <c r="K348" s="201"/>
      <c r="L348" s="38"/>
      <c r="M348" s="202" t="s">
        <v>1</v>
      </c>
      <c r="N348" s="203" t="s">
        <v>42</v>
      </c>
      <c r="O348" s="70"/>
      <c r="P348" s="204">
        <f>O348*H348</f>
        <v>0</v>
      </c>
      <c r="Q348" s="204">
        <v>4.4999999999999997E-3</v>
      </c>
      <c r="R348" s="204">
        <f>Q348*H348</f>
        <v>0.12484799999999999</v>
      </c>
      <c r="S348" s="204">
        <v>0</v>
      </c>
      <c r="T348" s="205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06" t="s">
        <v>274</v>
      </c>
      <c r="AT348" s="206" t="s">
        <v>154</v>
      </c>
      <c r="AU348" s="206" t="s">
        <v>85</v>
      </c>
      <c r="AY348" s="16" t="s">
        <v>153</v>
      </c>
      <c r="BE348" s="207">
        <f>IF(N348="základní",J348,0)</f>
        <v>0</v>
      </c>
      <c r="BF348" s="207">
        <f>IF(N348="snížená",J348,0)</f>
        <v>0</v>
      </c>
      <c r="BG348" s="207">
        <f>IF(N348="zákl. přenesená",J348,0)</f>
        <v>0</v>
      </c>
      <c r="BH348" s="207">
        <f>IF(N348="sníž. přenesená",J348,0)</f>
        <v>0</v>
      </c>
      <c r="BI348" s="207">
        <f>IF(N348="nulová",J348,0)</f>
        <v>0</v>
      </c>
      <c r="BJ348" s="16" t="s">
        <v>85</v>
      </c>
      <c r="BK348" s="207">
        <f>ROUND(I348*H348,2)</f>
        <v>0</v>
      </c>
      <c r="BL348" s="16" t="s">
        <v>274</v>
      </c>
      <c r="BM348" s="206" t="s">
        <v>496</v>
      </c>
    </row>
    <row r="349" spans="1:65" s="12" customFormat="1" ht="11.25">
      <c r="B349" s="208"/>
      <c r="C349" s="209"/>
      <c r="D349" s="210" t="s">
        <v>160</v>
      </c>
      <c r="E349" s="211" t="s">
        <v>1</v>
      </c>
      <c r="F349" s="212" t="s">
        <v>497</v>
      </c>
      <c r="G349" s="209"/>
      <c r="H349" s="213">
        <v>27.744</v>
      </c>
      <c r="I349" s="214"/>
      <c r="J349" s="209"/>
      <c r="K349" s="209"/>
      <c r="L349" s="215"/>
      <c r="M349" s="216"/>
      <c r="N349" s="217"/>
      <c r="O349" s="217"/>
      <c r="P349" s="217"/>
      <c r="Q349" s="217"/>
      <c r="R349" s="217"/>
      <c r="S349" s="217"/>
      <c r="T349" s="218"/>
      <c r="AT349" s="219" t="s">
        <v>160</v>
      </c>
      <c r="AU349" s="219" t="s">
        <v>85</v>
      </c>
      <c r="AV349" s="12" t="s">
        <v>87</v>
      </c>
      <c r="AW349" s="12" t="s">
        <v>33</v>
      </c>
      <c r="AX349" s="12" t="s">
        <v>85</v>
      </c>
      <c r="AY349" s="219" t="s">
        <v>153</v>
      </c>
    </row>
    <row r="350" spans="1:65" s="2" customFormat="1" ht="21.75" customHeight="1">
      <c r="A350" s="33"/>
      <c r="B350" s="34"/>
      <c r="C350" s="194" t="s">
        <v>498</v>
      </c>
      <c r="D350" s="194" t="s">
        <v>154</v>
      </c>
      <c r="E350" s="195" t="s">
        <v>499</v>
      </c>
      <c r="F350" s="196" t="s">
        <v>500</v>
      </c>
      <c r="G350" s="197" t="s">
        <v>182</v>
      </c>
      <c r="H350" s="198">
        <v>19.559999999999999</v>
      </c>
      <c r="I350" s="199"/>
      <c r="J350" s="200">
        <f>ROUND(I350*H350,2)</f>
        <v>0</v>
      </c>
      <c r="K350" s="201"/>
      <c r="L350" s="38"/>
      <c r="M350" s="202" t="s">
        <v>1</v>
      </c>
      <c r="N350" s="203" t="s">
        <v>42</v>
      </c>
      <c r="O350" s="70"/>
      <c r="P350" s="204">
        <f>O350*H350</f>
        <v>0</v>
      </c>
      <c r="Q350" s="204">
        <v>4.4999999999999997E-3</v>
      </c>
      <c r="R350" s="204">
        <f>Q350*H350</f>
        <v>8.8019999999999987E-2</v>
      </c>
      <c r="S350" s="204">
        <v>0</v>
      </c>
      <c r="T350" s="205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06" t="s">
        <v>274</v>
      </c>
      <c r="AT350" s="206" t="s">
        <v>154</v>
      </c>
      <c r="AU350" s="206" t="s">
        <v>85</v>
      </c>
      <c r="AY350" s="16" t="s">
        <v>153</v>
      </c>
      <c r="BE350" s="207">
        <f>IF(N350="základní",J350,0)</f>
        <v>0</v>
      </c>
      <c r="BF350" s="207">
        <f>IF(N350="snížená",J350,0)</f>
        <v>0</v>
      </c>
      <c r="BG350" s="207">
        <f>IF(N350="zákl. přenesená",J350,0)</f>
        <v>0</v>
      </c>
      <c r="BH350" s="207">
        <f>IF(N350="sníž. přenesená",J350,0)</f>
        <v>0</v>
      </c>
      <c r="BI350" s="207">
        <f>IF(N350="nulová",J350,0)</f>
        <v>0</v>
      </c>
      <c r="BJ350" s="16" t="s">
        <v>85</v>
      </c>
      <c r="BK350" s="207">
        <f>ROUND(I350*H350,2)</f>
        <v>0</v>
      </c>
      <c r="BL350" s="16" t="s">
        <v>274</v>
      </c>
      <c r="BM350" s="206" t="s">
        <v>501</v>
      </c>
    </row>
    <row r="351" spans="1:65" s="12" customFormat="1" ht="11.25">
      <c r="B351" s="208"/>
      <c r="C351" s="209"/>
      <c r="D351" s="210" t="s">
        <v>160</v>
      </c>
      <c r="E351" s="211" t="s">
        <v>1</v>
      </c>
      <c r="F351" s="212" t="s">
        <v>502</v>
      </c>
      <c r="G351" s="209"/>
      <c r="H351" s="213">
        <v>6.36</v>
      </c>
      <c r="I351" s="214"/>
      <c r="J351" s="209"/>
      <c r="K351" s="209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160</v>
      </c>
      <c r="AU351" s="219" t="s">
        <v>85</v>
      </c>
      <c r="AV351" s="12" t="s">
        <v>87</v>
      </c>
      <c r="AW351" s="12" t="s">
        <v>33</v>
      </c>
      <c r="AX351" s="12" t="s">
        <v>77</v>
      </c>
      <c r="AY351" s="219" t="s">
        <v>153</v>
      </c>
    </row>
    <row r="352" spans="1:65" s="12" customFormat="1" ht="11.25">
      <c r="B352" s="208"/>
      <c r="C352" s="209"/>
      <c r="D352" s="210" t="s">
        <v>160</v>
      </c>
      <c r="E352" s="211" t="s">
        <v>1</v>
      </c>
      <c r="F352" s="212" t="s">
        <v>503</v>
      </c>
      <c r="G352" s="209"/>
      <c r="H352" s="213">
        <v>13.2</v>
      </c>
      <c r="I352" s="214"/>
      <c r="J352" s="209"/>
      <c r="K352" s="209"/>
      <c r="L352" s="215"/>
      <c r="M352" s="216"/>
      <c r="N352" s="217"/>
      <c r="O352" s="217"/>
      <c r="P352" s="217"/>
      <c r="Q352" s="217"/>
      <c r="R352" s="217"/>
      <c r="S352" s="217"/>
      <c r="T352" s="218"/>
      <c r="AT352" s="219" t="s">
        <v>160</v>
      </c>
      <c r="AU352" s="219" t="s">
        <v>85</v>
      </c>
      <c r="AV352" s="12" t="s">
        <v>87</v>
      </c>
      <c r="AW352" s="12" t="s">
        <v>33</v>
      </c>
      <c r="AX352" s="12" t="s">
        <v>77</v>
      </c>
      <c r="AY352" s="219" t="s">
        <v>153</v>
      </c>
    </row>
    <row r="353" spans="1:65" s="14" customFormat="1" ht="11.25">
      <c r="B353" s="230"/>
      <c r="C353" s="231"/>
      <c r="D353" s="210" t="s">
        <v>160</v>
      </c>
      <c r="E353" s="232" t="s">
        <v>1</v>
      </c>
      <c r="F353" s="233" t="s">
        <v>168</v>
      </c>
      <c r="G353" s="231"/>
      <c r="H353" s="234">
        <v>19.559999999999999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AT353" s="240" t="s">
        <v>160</v>
      </c>
      <c r="AU353" s="240" t="s">
        <v>85</v>
      </c>
      <c r="AV353" s="14" t="s">
        <v>158</v>
      </c>
      <c r="AW353" s="14" t="s">
        <v>33</v>
      </c>
      <c r="AX353" s="14" t="s">
        <v>85</v>
      </c>
      <c r="AY353" s="240" t="s">
        <v>153</v>
      </c>
    </row>
    <row r="354" spans="1:65" s="2" customFormat="1" ht="33" customHeight="1">
      <c r="A354" s="33"/>
      <c r="B354" s="34"/>
      <c r="C354" s="194" t="s">
        <v>504</v>
      </c>
      <c r="D354" s="194" t="s">
        <v>154</v>
      </c>
      <c r="E354" s="195" t="s">
        <v>505</v>
      </c>
      <c r="F354" s="196" t="s">
        <v>506</v>
      </c>
      <c r="G354" s="197" t="s">
        <v>507</v>
      </c>
      <c r="H354" s="252"/>
      <c r="I354" s="199"/>
      <c r="J354" s="200">
        <f>ROUND(I354*H354,2)</f>
        <v>0</v>
      </c>
      <c r="K354" s="201"/>
      <c r="L354" s="38"/>
      <c r="M354" s="202" t="s">
        <v>1</v>
      </c>
      <c r="N354" s="203" t="s">
        <v>42</v>
      </c>
      <c r="O354" s="70"/>
      <c r="P354" s="204">
        <f>O354*H354</f>
        <v>0</v>
      </c>
      <c r="Q354" s="204">
        <v>0</v>
      </c>
      <c r="R354" s="204">
        <f>Q354*H354</f>
        <v>0</v>
      </c>
      <c r="S354" s="204">
        <v>0</v>
      </c>
      <c r="T354" s="205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06" t="s">
        <v>274</v>
      </c>
      <c r="AT354" s="206" t="s">
        <v>154</v>
      </c>
      <c r="AU354" s="206" t="s">
        <v>85</v>
      </c>
      <c r="AY354" s="16" t="s">
        <v>153</v>
      </c>
      <c r="BE354" s="207">
        <f>IF(N354="základní",J354,0)</f>
        <v>0</v>
      </c>
      <c r="BF354" s="207">
        <f>IF(N354="snížená",J354,0)</f>
        <v>0</v>
      </c>
      <c r="BG354" s="207">
        <f>IF(N354="zákl. přenesená",J354,0)</f>
        <v>0</v>
      </c>
      <c r="BH354" s="207">
        <f>IF(N354="sníž. přenesená",J354,0)</f>
        <v>0</v>
      </c>
      <c r="BI354" s="207">
        <f>IF(N354="nulová",J354,0)</f>
        <v>0</v>
      </c>
      <c r="BJ354" s="16" t="s">
        <v>85</v>
      </c>
      <c r="BK354" s="207">
        <f>ROUND(I354*H354,2)</f>
        <v>0</v>
      </c>
      <c r="BL354" s="16" t="s">
        <v>274</v>
      </c>
      <c r="BM354" s="206" t="s">
        <v>508</v>
      </c>
    </row>
    <row r="355" spans="1:65" s="11" customFormat="1" ht="25.9" customHeight="1">
      <c r="B355" s="180"/>
      <c r="C355" s="181"/>
      <c r="D355" s="182" t="s">
        <v>76</v>
      </c>
      <c r="E355" s="183" t="s">
        <v>509</v>
      </c>
      <c r="F355" s="183" t="s">
        <v>510</v>
      </c>
      <c r="G355" s="181"/>
      <c r="H355" s="181"/>
      <c r="I355" s="184"/>
      <c r="J355" s="185">
        <f>BK355</f>
        <v>0</v>
      </c>
      <c r="K355" s="181"/>
      <c r="L355" s="186"/>
      <c r="M355" s="187"/>
      <c r="N355" s="188"/>
      <c r="O355" s="188"/>
      <c r="P355" s="189">
        <f>SUM(P356:P359)</f>
        <v>0</v>
      </c>
      <c r="Q355" s="188"/>
      <c r="R355" s="189">
        <f>SUM(R356:R359)</f>
        <v>0</v>
      </c>
      <c r="S355" s="188"/>
      <c r="T355" s="190">
        <f>SUM(T356:T359)</f>
        <v>0</v>
      </c>
      <c r="AR355" s="191" t="s">
        <v>87</v>
      </c>
      <c r="AT355" s="192" t="s">
        <v>76</v>
      </c>
      <c r="AU355" s="192" t="s">
        <v>77</v>
      </c>
      <c r="AY355" s="191" t="s">
        <v>153</v>
      </c>
      <c r="BK355" s="193">
        <f>SUM(BK356:BK359)</f>
        <v>0</v>
      </c>
    </row>
    <row r="356" spans="1:65" s="2" customFormat="1" ht="16.5" customHeight="1">
      <c r="A356" s="33"/>
      <c r="B356" s="34"/>
      <c r="C356" s="194" t="s">
        <v>511</v>
      </c>
      <c r="D356" s="194" t="s">
        <v>154</v>
      </c>
      <c r="E356" s="195" t="s">
        <v>512</v>
      </c>
      <c r="F356" s="196" t="s">
        <v>513</v>
      </c>
      <c r="G356" s="197" t="s">
        <v>514</v>
      </c>
      <c r="H356" s="198">
        <v>6</v>
      </c>
      <c r="I356" s="199"/>
      <c r="J356" s="200">
        <f>ROUND(I356*H356,2)</f>
        <v>0</v>
      </c>
      <c r="K356" s="201"/>
      <c r="L356" s="38"/>
      <c r="M356" s="202" t="s">
        <v>1</v>
      </c>
      <c r="N356" s="203" t="s">
        <v>42</v>
      </c>
      <c r="O356" s="70"/>
      <c r="P356" s="204">
        <f>O356*H356</f>
        <v>0</v>
      </c>
      <c r="Q356" s="204">
        <v>0</v>
      </c>
      <c r="R356" s="204">
        <f>Q356*H356</f>
        <v>0</v>
      </c>
      <c r="S356" s="204">
        <v>0</v>
      </c>
      <c r="T356" s="205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06" t="s">
        <v>274</v>
      </c>
      <c r="AT356" s="206" t="s">
        <v>154</v>
      </c>
      <c r="AU356" s="206" t="s">
        <v>85</v>
      </c>
      <c r="AY356" s="16" t="s">
        <v>153</v>
      </c>
      <c r="BE356" s="207">
        <f>IF(N356="základní",J356,0)</f>
        <v>0</v>
      </c>
      <c r="BF356" s="207">
        <f>IF(N356="snížená",J356,0)</f>
        <v>0</v>
      </c>
      <c r="BG356" s="207">
        <f>IF(N356="zákl. přenesená",J356,0)</f>
        <v>0</v>
      </c>
      <c r="BH356" s="207">
        <f>IF(N356="sníž. přenesená",J356,0)</f>
        <v>0</v>
      </c>
      <c r="BI356" s="207">
        <f>IF(N356="nulová",J356,0)</f>
        <v>0</v>
      </c>
      <c r="BJ356" s="16" t="s">
        <v>85</v>
      </c>
      <c r="BK356" s="207">
        <f>ROUND(I356*H356,2)</f>
        <v>0</v>
      </c>
      <c r="BL356" s="16" t="s">
        <v>274</v>
      </c>
      <c r="BM356" s="206" t="s">
        <v>515</v>
      </c>
    </row>
    <row r="357" spans="1:65" s="2" customFormat="1" ht="16.5" customHeight="1">
      <c r="A357" s="33"/>
      <c r="B357" s="34"/>
      <c r="C357" s="194" t="s">
        <v>516</v>
      </c>
      <c r="D357" s="194" t="s">
        <v>154</v>
      </c>
      <c r="E357" s="195" t="s">
        <v>517</v>
      </c>
      <c r="F357" s="196" t="s">
        <v>518</v>
      </c>
      <c r="G357" s="197" t="s">
        <v>514</v>
      </c>
      <c r="H357" s="198">
        <v>3</v>
      </c>
      <c r="I357" s="199"/>
      <c r="J357" s="200">
        <f>ROUND(I357*H357,2)</f>
        <v>0</v>
      </c>
      <c r="K357" s="201"/>
      <c r="L357" s="38"/>
      <c r="M357" s="202" t="s">
        <v>1</v>
      </c>
      <c r="N357" s="203" t="s">
        <v>42</v>
      </c>
      <c r="O357" s="70"/>
      <c r="P357" s="204">
        <f>O357*H357</f>
        <v>0</v>
      </c>
      <c r="Q357" s="204">
        <v>0</v>
      </c>
      <c r="R357" s="204">
        <f>Q357*H357</f>
        <v>0</v>
      </c>
      <c r="S357" s="204">
        <v>0</v>
      </c>
      <c r="T357" s="205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06" t="s">
        <v>274</v>
      </c>
      <c r="AT357" s="206" t="s">
        <v>154</v>
      </c>
      <c r="AU357" s="206" t="s">
        <v>85</v>
      </c>
      <c r="AY357" s="16" t="s">
        <v>153</v>
      </c>
      <c r="BE357" s="207">
        <f>IF(N357="základní",J357,0)</f>
        <v>0</v>
      </c>
      <c r="BF357" s="207">
        <f>IF(N357="snížená",J357,0)</f>
        <v>0</v>
      </c>
      <c r="BG357" s="207">
        <f>IF(N357="zákl. přenesená",J357,0)</f>
        <v>0</v>
      </c>
      <c r="BH357" s="207">
        <f>IF(N357="sníž. přenesená",J357,0)</f>
        <v>0</v>
      </c>
      <c r="BI357" s="207">
        <f>IF(N357="nulová",J357,0)</f>
        <v>0</v>
      </c>
      <c r="BJ357" s="16" t="s">
        <v>85</v>
      </c>
      <c r="BK357" s="207">
        <f>ROUND(I357*H357,2)</f>
        <v>0</v>
      </c>
      <c r="BL357" s="16" t="s">
        <v>274</v>
      </c>
      <c r="BM357" s="206" t="s">
        <v>519</v>
      </c>
    </row>
    <row r="358" spans="1:65" s="2" customFormat="1" ht="16.5" customHeight="1">
      <c r="A358" s="33"/>
      <c r="B358" s="34"/>
      <c r="C358" s="194" t="s">
        <v>520</v>
      </c>
      <c r="D358" s="194" t="s">
        <v>154</v>
      </c>
      <c r="E358" s="195" t="s">
        <v>521</v>
      </c>
      <c r="F358" s="196" t="s">
        <v>522</v>
      </c>
      <c r="G358" s="197" t="s">
        <v>514</v>
      </c>
      <c r="H358" s="198">
        <v>3</v>
      </c>
      <c r="I358" s="199"/>
      <c r="J358" s="200">
        <f>ROUND(I358*H358,2)</f>
        <v>0</v>
      </c>
      <c r="K358" s="201"/>
      <c r="L358" s="38"/>
      <c r="M358" s="202" t="s">
        <v>1</v>
      </c>
      <c r="N358" s="203" t="s">
        <v>42</v>
      </c>
      <c r="O358" s="70"/>
      <c r="P358" s="204">
        <f>O358*H358</f>
        <v>0</v>
      </c>
      <c r="Q358" s="204">
        <v>0</v>
      </c>
      <c r="R358" s="204">
        <f>Q358*H358</f>
        <v>0</v>
      </c>
      <c r="S358" s="204">
        <v>0</v>
      </c>
      <c r="T358" s="205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06" t="s">
        <v>274</v>
      </c>
      <c r="AT358" s="206" t="s">
        <v>154</v>
      </c>
      <c r="AU358" s="206" t="s">
        <v>85</v>
      </c>
      <c r="AY358" s="16" t="s">
        <v>153</v>
      </c>
      <c r="BE358" s="207">
        <f>IF(N358="základní",J358,0)</f>
        <v>0</v>
      </c>
      <c r="BF358" s="207">
        <f>IF(N358="snížená",J358,0)</f>
        <v>0</v>
      </c>
      <c r="BG358" s="207">
        <f>IF(N358="zákl. přenesená",J358,0)</f>
        <v>0</v>
      </c>
      <c r="BH358" s="207">
        <f>IF(N358="sníž. přenesená",J358,0)</f>
        <v>0</v>
      </c>
      <c r="BI358" s="207">
        <f>IF(N358="nulová",J358,0)</f>
        <v>0</v>
      </c>
      <c r="BJ358" s="16" t="s">
        <v>85</v>
      </c>
      <c r="BK358" s="207">
        <f>ROUND(I358*H358,2)</f>
        <v>0</v>
      </c>
      <c r="BL358" s="16" t="s">
        <v>274</v>
      </c>
      <c r="BM358" s="206" t="s">
        <v>523</v>
      </c>
    </row>
    <row r="359" spans="1:65" s="2" customFormat="1" ht="16.5" customHeight="1">
      <c r="A359" s="33"/>
      <c r="B359" s="34"/>
      <c r="C359" s="194" t="s">
        <v>524</v>
      </c>
      <c r="D359" s="194" t="s">
        <v>154</v>
      </c>
      <c r="E359" s="195" t="s">
        <v>525</v>
      </c>
      <c r="F359" s="196" t="s">
        <v>526</v>
      </c>
      <c r="G359" s="197" t="s">
        <v>514</v>
      </c>
      <c r="H359" s="198">
        <v>3</v>
      </c>
      <c r="I359" s="199"/>
      <c r="J359" s="200">
        <f>ROUND(I359*H359,2)</f>
        <v>0</v>
      </c>
      <c r="K359" s="201"/>
      <c r="L359" s="38"/>
      <c r="M359" s="202" t="s">
        <v>1</v>
      </c>
      <c r="N359" s="203" t="s">
        <v>42</v>
      </c>
      <c r="O359" s="70"/>
      <c r="P359" s="204">
        <f>O359*H359</f>
        <v>0</v>
      </c>
      <c r="Q359" s="204">
        <v>0</v>
      </c>
      <c r="R359" s="204">
        <f>Q359*H359</f>
        <v>0</v>
      </c>
      <c r="S359" s="204">
        <v>0</v>
      </c>
      <c r="T359" s="205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06" t="s">
        <v>274</v>
      </c>
      <c r="AT359" s="206" t="s">
        <v>154</v>
      </c>
      <c r="AU359" s="206" t="s">
        <v>85</v>
      </c>
      <c r="AY359" s="16" t="s">
        <v>153</v>
      </c>
      <c r="BE359" s="207">
        <f>IF(N359="základní",J359,0)</f>
        <v>0</v>
      </c>
      <c r="BF359" s="207">
        <f>IF(N359="snížená",J359,0)</f>
        <v>0</v>
      </c>
      <c r="BG359" s="207">
        <f>IF(N359="zákl. přenesená",J359,0)</f>
        <v>0</v>
      </c>
      <c r="BH359" s="207">
        <f>IF(N359="sníž. přenesená",J359,0)</f>
        <v>0</v>
      </c>
      <c r="BI359" s="207">
        <f>IF(N359="nulová",J359,0)</f>
        <v>0</v>
      </c>
      <c r="BJ359" s="16" t="s">
        <v>85</v>
      </c>
      <c r="BK359" s="207">
        <f>ROUND(I359*H359,2)</f>
        <v>0</v>
      </c>
      <c r="BL359" s="16" t="s">
        <v>274</v>
      </c>
      <c r="BM359" s="206" t="s">
        <v>527</v>
      </c>
    </row>
    <row r="360" spans="1:65" s="11" customFormat="1" ht="25.9" customHeight="1">
      <c r="B360" s="180"/>
      <c r="C360" s="181"/>
      <c r="D360" s="182" t="s">
        <v>76</v>
      </c>
      <c r="E360" s="183" t="s">
        <v>528</v>
      </c>
      <c r="F360" s="183" t="s">
        <v>529</v>
      </c>
      <c r="G360" s="181"/>
      <c r="H360" s="181"/>
      <c r="I360" s="184"/>
      <c r="J360" s="185">
        <f>BK360</f>
        <v>0</v>
      </c>
      <c r="K360" s="181"/>
      <c r="L360" s="186"/>
      <c r="M360" s="187"/>
      <c r="N360" s="188"/>
      <c r="O360" s="188"/>
      <c r="P360" s="189">
        <f>P361</f>
        <v>0</v>
      </c>
      <c r="Q360" s="188"/>
      <c r="R360" s="189">
        <f>R361</f>
        <v>0</v>
      </c>
      <c r="S360" s="188"/>
      <c r="T360" s="190">
        <f>T361</f>
        <v>3.866E-2</v>
      </c>
      <c r="AR360" s="191" t="s">
        <v>87</v>
      </c>
      <c r="AT360" s="192" t="s">
        <v>76</v>
      </c>
      <c r="AU360" s="192" t="s">
        <v>77</v>
      </c>
      <c r="AY360" s="191" t="s">
        <v>153</v>
      </c>
      <c r="BK360" s="193">
        <f>BK361</f>
        <v>0</v>
      </c>
    </row>
    <row r="361" spans="1:65" s="2" customFormat="1" ht="21.75" customHeight="1">
      <c r="A361" s="33"/>
      <c r="B361" s="34"/>
      <c r="C361" s="194" t="s">
        <v>530</v>
      </c>
      <c r="D361" s="194" t="s">
        <v>154</v>
      </c>
      <c r="E361" s="195" t="s">
        <v>531</v>
      </c>
      <c r="F361" s="196" t="s">
        <v>532</v>
      </c>
      <c r="G361" s="197" t="s">
        <v>533</v>
      </c>
      <c r="H361" s="198">
        <v>2</v>
      </c>
      <c r="I361" s="199"/>
      <c r="J361" s="200">
        <f>ROUND(I361*H361,2)</f>
        <v>0</v>
      </c>
      <c r="K361" s="201"/>
      <c r="L361" s="38"/>
      <c r="M361" s="202" t="s">
        <v>1</v>
      </c>
      <c r="N361" s="203" t="s">
        <v>42</v>
      </c>
      <c r="O361" s="70"/>
      <c r="P361" s="204">
        <f>O361*H361</f>
        <v>0</v>
      </c>
      <c r="Q361" s="204">
        <v>0</v>
      </c>
      <c r="R361" s="204">
        <f>Q361*H361</f>
        <v>0</v>
      </c>
      <c r="S361" s="204">
        <v>1.933E-2</v>
      </c>
      <c r="T361" s="205">
        <f>S361*H361</f>
        <v>3.866E-2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06" t="s">
        <v>274</v>
      </c>
      <c r="AT361" s="206" t="s">
        <v>154</v>
      </c>
      <c r="AU361" s="206" t="s">
        <v>85</v>
      </c>
      <c r="AY361" s="16" t="s">
        <v>153</v>
      </c>
      <c r="BE361" s="207">
        <f>IF(N361="základní",J361,0)</f>
        <v>0</v>
      </c>
      <c r="BF361" s="207">
        <f>IF(N361="snížená",J361,0)</f>
        <v>0</v>
      </c>
      <c r="BG361" s="207">
        <f>IF(N361="zákl. přenesená",J361,0)</f>
        <v>0</v>
      </c>
      <c r="BH361" s="207">
        <f>IF(N361="sníž. přenesená",J361,0)</f>
        <v>0</v>
      </c>
      <c r="BI361" s="207">
        <f>IF(N361="nulová",J361,0)</f>
        <v>0</v>
      </c>
      <c r="BJ361" s="16" t="s">
        <v>85</v>
      </c>
      <c r="BK361" s="207">
        <f>ROUND(I361*H361,2)</f>
        <v>0</v>
      </c>
      <c r="BL361" s="16" t="s">
        <v>274</v>
      </c>
      <c r="BM361" s="206" t="s">
        <v>534</v>
      </c>
    </row>
    <row r="362" spans="1:65" s="11" customFormat="1" ht="25.9" customHeight="1">
      <c r="B362" s="180"/>
      <c r="C362" s="181"/>
      <c r="D362" s="182" t="s">
        <v>76</v>
      </c>
      <c r="E362" s="183" t="s">
        <v>535</v>
      </c>
      <c r="F362" s="183" t="s">
        <v>536</v>
      </c>
      <c r="G362" s="181"/>
      <c r="H362" s="181"/>
      <c r="I362" s="184"/>
      <c r="J362" s="185">
        <f>BK362</f>
        <v>0</v>
      </c>
      <c r="K362" s="181"/>
      <c r="L362" s="186"/>
      <c r="M362" s="187"/>
      <c r="N362" s="188"/>
      <c r="O362" s="188"/>
      <c r="P362" s="189">
        <f>SUM(P363:P380)</f>
        <v>0</v>
      </c>
      <c r="Q362" s="188"/>
      <c r="R362" s="189">
        <f>SUM(R363:R380)</f>
        <v>1.6160471400000003</v>
      </c>
      <c r="S362" s="188"/>
      <c r="T362" s="190">
        <f>SUM(T363:T380)</f>
        <v>0</v>
      </c>
      <c r="AR362" s="191" t="s">
        <v>87</v>
      </c>
      <c r="AT362" s="192" t="s">
        <v>76</v>
      </c>
      <c r="AU362" s="192" t="s">
        <v>77</v>
      </c>
      <c r="AY362" s="191" t="s">
        <v>153</v>
      </c>
      <c r="BK362" s="193">
        <f>SUM(BK363:BK380)</f>
        <v>0</v>
      </c>
    </row>
    <row r="363" spans="1:65" s="2" customFormat="1" ht="55.5" customHeight="1">
      <c r="A363" s="33"/>
      <c r="B363" s="34"/>
      <c r="C363" s="194" t="s">
        <v>537</v>
      </c>
      <c r="D363" s="194" t="s">
        <v>154</v>
      </c>
      <c r="E363" s="195" t="s">
        <v>538</v>
      </c>
      <c r="F363" s="196" t="s">
        <v>539</v>
      </c>
      <c r="G363" s="197" t="s">
        <v>182</v>
      </c>
      <c r="H363" s="198">
        <v>7.7489999999999997</v>
      </c>
      <c r="I363" s="199"/>
      <c r="J363" s="200">
        <f>ROUND(I363*H363,2)</f>
        <v>0</v>
      </c>
      <c r="K363" s="201"/>
      <c r="L363" s="38"/>
      <c r="M363" s="202" t="s">
        <v>1</v>
      </c>
      <c r="N363" s="203" t="s">
        <v>42</v>
      </c>
      <c r="O363" s="70"/>
      <c r="P363" s="204">
        <f>O363*H363</f>
        <v>0</v>
      </c>
      <c r="Q363" s="204">
        <v>4.6379999999999998E-2</v>
      </c>
      <c r="R363" s="204">
        <f>Q363*H363</f>
        <v>0.35939861999999995</v>
      </c>
      <c r="S363" s="204">
        <v>0</v>
      </c>
      <c r="T363" s="20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06" t="s">
        <v>274</v>
      </c>
      <c r="AT363" s="206" t="s">
        <v>154</v>
      </c>
      <c r="AU363" s="206" t="s">
        <v>85</v>
      </c>
      <c r="AY363" s="16" t="s">
        <v>153</v>
      </c>
      <c r="BE363" s="207">
        <f>IF(N363="základní",J363,0)</f>
        <v>0</v>
      </c>
      <c r="BF363" s="207">
        <f>IF(N363="snížená",J363,0)</f>
        <v>0</v>
      </c>
      <c r="BG363" s="207">
        <f>IF(N363="zákl. přenesená",J363,0)</f>
        <v>0</v>
      </c>
      <c r="BH363" s="207">
        <f>IF(N363="sníž. přenesená",J363,0)</f>
        <v>0</v>
      </c>
      <c r="BI363" s="207">
        <f>IF(N363="nulová",J363,0)</f>
        <v>0</v>
      </c>
      <c r="BJ363" s="16" t="s">
        <v>85</v>
      </c>
      <c r="BK363" s="207">
        <f>ROUND(I363*H363,2)</f>
        <v>0</v>
      </c>
      <c r="BL363" s="16" t="s">
        <v>274</v>
      </c>
      <c r="BM363" s="206" t="s">
        <v>540</v>
      </c>
    </row>
    <row r="364" spans="1:65" s="12" customFormat="1" ht="11.25">
      <c r="B364" s="208"/>
      <c r="C364" s="209"/>
      <c r="D364" s="210" t="s">
        <v>160</v>
      </c>
      <c r="E364" s="211" t="s">
        <v>1</v>
      </c>
      <c r="F364" s="212" t="s">
        <v>541</v>
      </c>
      <c r="G364" s="209"/>
      <c r="H364" s="213">
        <v>7.7489999999999997</v>
      </c>
      <c r="I364" s="214"/>
      <c r="J364" s="209"/>
      <c r="K364" s="209"/>
      <c r="L364" s="215"/>
      <c r="M364" s="216"/>
      <c r="N364" s="217"/>
      <c r="O364" s="217"/>
      <c r="P364" s="217"/>
      <c r="Q364" s="217"/>
      <c r="R364" s="217"/>
      <c r="S364" s="217"/>
      <c r="T364" s="218"/>
      <c r="AT364" s="219" t="s">
        <v>160</v>
      </c>
      <c r="AU364" s="219" t="s">
        <v>85</v>
      </c>
      <c r="AV364" s="12" t="s">
        <v>87</v>
      </c>
      <c r="AW364" s="12" t="s">
        <v>33</v>
      </c>
      <c r="AX364" s="12" t="s">
        <v>85</v>
      </c>
      <c r="AY364" s="219" t="s">
        <v>153</v>
      </c>
    </row>
    <row r="365" spans="1:65" s="2" customFormat="1" ht="55.5" customHeight="1">
      <c r="A365" s="33"/>
      <c r="B365" s="34"/>
      <c r="C365" s="194" t="s">
        <v>542</v>
      </c>
      <c r="D365" s="194" t="s">
        <v>154</v>
      </c>
      <c r="E365" s="195" t="s">
        <v>543</v>
      </c>
      <c r="F365" s="196" t="s">
        <v>544</v>
      </c>
      <c r="G365" s="197" t="s">
        <v>182</v>
      </c>
      <c r="H365" s="198">
        <v>18.937000000000001</v>
      </c>
      <c r="I365" s="199"/>
      <c r="J365" s="200">
        <f>ROUND(I365*H365,2)</f>
        <v>0</v>
      </c>
      <c r="K365" s="201"/>
      <c r="L365" s="38"/>
      <c r="M365" s="202" t="s">
        <v>1</v>
      </c>
      <c r="N365" s="203" t="s">
        <v>42</v>
      </c>
      <c r="O365" s="70"/>
      <c r="P365" s="204">
        <f>O365*H365</f>
        <v>0</v>
      </c>
      <c r="Q365" s="204">
        <v>4.7460000000000002E-2</v>
      </c>
      <c r="R365" s="204">
        <f>Q365*H365</f>
        <v>0.89875002000000015</v>
      </c>
      <c r="S365" s="204">
        <v>0</v>
      </c>
      <c r="T365" s="205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06" t="s">
        <v>274</v>
      </c>
      <c r="AT365" s="206" t="s">
        <v>154</v>
      </c>
      <c r="AU365" s="206" t="s">
        <v>85</v>
      </c>
      <c r="AY365" s="16" t="s">
        <v>153</v>
      </c>
      <c r="BE365" s="207">
        <f>IF(N365="základní",J365,0)</f>
        <v>0</v>
      </c>
      <c r="BF365" s="207">
        <f>IF(N365="snížená",J365,0)</f>
        <v>0</v>
      </c>
      <c r="BG365" s="207">
        <f>IF(N365="zákl. přenesená",J365,0)</f>
        <v>0</v>
      </c>
      <c r="BH365" s="207">
        <f>IF(N365="sníž. přenesená",J365,0)</f>
        <v>0</v>
      </c>
      <c r="BI365" s="207">
        <f>IF(N365="nulová",J365,0)</f>
        <v>0</v>
      </c>
      <c r="BJ365" s="16" t="s">
        <v>85</v>
      </c>
      <c r="BK365" s="207">
        <f>ROUND(I365*H365,2)</f>
        <v>0</v>
      </c>
      <c r="BL365" s="16" t="s">
        <v>274</v>
      </c>
      <c r="BM365" s="206" t="s">
        <v>545</v>
      </c>
    </row>
    <row r="366" spans="1:65" s="12" customFormat="1" ht="11.25">
      <c r="B366" s="208"/>
      <c r="C366" s="209"/>
      <c r="D366" s="210" t="s">
        <v>160</v>
      </c>
      <c r="E366" s="211" t="s">
        <v>1</v>
      </c>
      <c r="F366" s="212" t="s">
        <v>546</v>
      </c>
      <c r="G366" s="209"/>
      <c r="H366" s="213">
        <v>22.68</v>
      </c>
      <c r="I366" s="214"/>
      <c r="J366" s="209"/>
      <c r="K366" s="209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160</v>
      </c>
      <c r="AU366" s="219" t="s">
        <v>85</v>
      </c>
      <c r="AV366" s="12" t="s">
        <v>87</v>
      </c>
      <c r="AW366" s="12" t="s">
        <v>33</v>
      </c>
      <c r="AX366" s="12" t="s">
        <v>77</v>
      </c>
      <c r="AY366" s="219" t="s">
        <v>153</v>
      </c>
    </row>
    <row r="367" spans="1:65" s="12" customFormat="1" ht="11.25">
      <c r="B367" s="208"/>
      <c r="C367" s="209"/>
      <c r="D367" s="210" t="s">
        <v>160</v>
      </c>
      <c r="E367" s="211" t="s">
        <v>1</v>
      </c>
      <c r="F367" s="212" t="s">
        <v>547</v>
      </c>
      <c r="G367" s="209"/>
      <c r="H367" s="213">
        <v>-3.7429999999999999</v>
      </c>
      <c r="I367" s="214"/>
      <c r="J367" s="209"/>
      <c r="K367" s="209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160</v>
      </c>
      <c r="AU367" s="219" t="s">
        <v>85</v>
      </c>
      <c r="AV367" s="12" t="s">
        <v>87</v>
      </c>
      <c r="AW367" s="12" t="s">
        <v>33</v>
      </c>
      <c r="AX367" s="12" t="s">
        <v>77</v>
      </c>
      <c r="AY367" s="219" t="s">
        <v>153</v>
      </c>
    </row>
    <row r="368" spans="1:65" s="14" customFormat="1" ht="11.25">
      <c r="B368" s="230"/>
      <c r="C368" s="231"/>
      <c r="D368" s="210" t="s">
        <v>160</v>
      </c>
      <c r="E368" s="232" t="s">
        <v>1</v>
      </c>
      <c r="F368" s="233" t="s">
        <v>168</v>
      </c>
      <c r="G368" s="231"/>
      <c r="H368" s="234">
        <v>18.937000000000001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160</v>
      </c>
      <c r="AU368" s="240" t="s">
        <v>85</v>
      </c>
      <c r="AV368" s="14" t="s">
        <v>158</v>
      </c>
      <c r="AW368" s="14" t="s">
        <v>33</v>
      </c>
      <c r="AX368" s="14" t="s">
        <v>85</v>
      </c>
      <c r="AY368" s="240" t="s">
        <v>153</v>
      </c>
    </row>
    <row r="369" spans="1:65" s="2" customFormat="1" ht="55.5" customHeight="1">
      <c r="A369" s="33"/>
      <c r="B369" s="34"/>
      <c r="C369" s="194" t="s">
        <v>548</v>
      </c>
      <c r="D369" s="194" t="s">
        <v>154</v>
      </c>
      <c r="E369" s="195" t="s">
        <v>549</v>
      </c>
      <c r="F369" s="196" t="s">
        <v>550</v>
      </c>
      <c r="G369" s="197" t="s">
        <v>182</v>
      </c>
      <c r="H369" s="198">
        <v>11.805</v>
      </c>
      <c r="I369" s="199"/>
      <c r="J369" s="200">
        <f>ROUND(I369*H369,2)</f>
        <v>0</v>
      </c>
      <c r="K369" s="201"/>
      <c r="L369" s="38"/>
      <c r="M369" s="202" t="s">
        <v>1</v>
      </c>
      <c r="N369" s="203" t="s">
        <v>42</v>
      </c>
      <c r="O369" s="70"/>
      <c r="P369" s="204">
        <f>O369*H369</f>
        <v>0</v>
      </c>
      <c r="Q369" s="204">
        <v>1.5740000000000001E-2</v>
      </c>
      <c r="R369" s="204">
        <f>Q369*H369</f>
        <v>0.1858107</v>
      </c>
      <c r="S369" s="204">
        <v>0</v>
      </c>
      <c r="T369" s="205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06" t="s">
        <v>274</v>
      </c>
      <c r="AT369" s="206" t="s">
        <v>154</v>
      </c>
      <c r="AU369" s="206" t="s">
        <v>85</v>
      </c>
      <c r="AY369" s="16" t="s">
        <v>153</v>
      </c>
      <c r="BE369" s="207">
        <f>IF(N369="základní",J369,0)</f>
        <v>0</v>
      </c>
      <c r="BF369" s="207">
        <f>IF(N369="snížená",J369,0)</f>
        <v>0</v>
      </c>
      <c r="BG369" s="207">
        <f>IF(N369="zákl. přenesená",J369,0)</f>
        <v>0</v>
      </c>
      <c r="BH369" s="207">
        <f>IF(N369="sníž. přenesená",J369,0)</f>
        <v>0</v>
      </c>
      <c r="BI369" s="207">
        <f>IF(N369="nulová",J369,0)</f>
        <v>0</v>
      </c>
      <c r="BJ369" s="16" t="s">
        <v>85</v>
      </c>
      <c r="BK369" s="207">
        <f>ROUND(I369*H369,2)</f>
        <v>0</v>
      </c>
      <c r="BL369" s="16" t="s">
        <v>274</v>
      </c>
      <c r="BM369" s="206" t="s">
        <v>551</v>
      </c>
    </row>
    <row r="370" spans="1:65" s="12" customFormat="1" ht="11.25">
      <c r="B370" s="208"/>
      <c r="C370" s="209"/>
      <c r="D370" s="210" t="s">
        <v>160</v>
      </c>
      <c r="E370" s="211" t="s">
        <v>1</v>
      </c>
      <c r="F370" s="212" t="s">
        <v>552</v>
      </c>
      <c r="G370" s="209"/>
      <c r="H370" s="213">
        <v>9.1199999999999992</v>
      </c>
      <c r="I370" s="214"/>
      <c r="J370" s="209"/>
      <c r="K370" s="209"/>
      <c r="L370" s="215"/>
      <c r="M370" s="216"/>
      <c r="N370" s="217"/>
      <c r="O370" s="217"/>
      <c r="P370" s="217"/>
      <c r="Q370" s="217"/>
      <c r="R370" s="217"/>
      <c r="S370" s="217"/>
      <c r="T370" s="218"/>
      <c r="AT370" s="219" t="s">
        <v>160</v>
      </c>
      <c r="AU370" s="219" t="s">
        <v>85</v>
      </c>
      <c r="AV370" s="12" t="s">
        <v>87</v>
      </c>
      <c r="AW370" s="12" t="s">
        <v>33</v>
      </c>
      <c r="AX370" s="12" t="s">
        <v>77</v>
      </c>
      <c r="AY370" s="219" t="s">
        <v>153</v>
      </c>
    </row>
    <row r="371" spans="1:65" s="12" customFormat="1" ht="11.25">
      <c r="B371" s="208"/>
      <c r="C371" s="209"/>
      <c r="D371" s="210" t="s">
        <v>160</v>
      </c>
      <c r="E371" s="211" t="s">
        <v>1</v>
      </c>
      <c r="F371" s="212" t="s">
        <v>553</v>
      </c>
      <c r="G371" s="209"/>
      <c r="H371" s="213">
        <v>2.6850000000000001</v>
      </c>
      <c r="I371" s="214"/>
      <c r="J371" s="209"/>
      <c r="K371" s="209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160</v>
      </c>
      <c r="AU371" s="219" t="s">
        <v>85</v>
      </c>
      <c r="AV371" s="12" t="s">
        <v>87</v>
      </c>
      <c r="AW371" s="12" t="s">
        <v>33</v>
      </c>
      <c r="AX371" s="12" t="s">
        <v>77</v>
      </c>
      <c r="AY371" s="219" t="s">
        <v>153</v>
      </c>
    </row>
    <row r="372" spans="1:65" s="14" customFormat="1" ht="11.25">
      <c r="B372" s="230"/>
      <c r="C372" s="231"/>
      <c r="D372" s="210" t="s">
        <v>160</v>
      </c>
      <c r="E372" s="232" t="s">
        <v>1</v>
      </c>
      <c r="F372" s="233" t="s">
        <v>168</v>
      </c>
      <c r="G372" s="231"/>
      <c r="H372" s="234">
        <v>11.805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160</v>
      </c>
      <c r="AU372" s="240" t="s">
        <v>85</v>
      </c>
      <c r="AV372" s="14" t="s">
        <v>158</v>
      </c>
      <c r="AW372" s="14" t="s">
        <v>33</v>
      </c>
      <c r="AX372" s="14" t="s">
        <v>85</v>
      </c>
      <c r="AY372" s="240" t="s">
        <v>153</v>
      </c>
    </row>
    <row r="373" spans="1:65" s="2" customFormat="1" ht="44.25" customHeight="1">
      <c r="A373" s="33"/>
      <c r="B373" s="34"/>
      <c r="C373" s="194" t="s">
        <v>554</v>
      </c>
      <c r="D373" s="194" t="s">
        <v>154</v>
      </c>
      <c r="E373" s="195" t="s">
        <v>555</v>
      </c>
      <c r="F373" s="196" t="s">
        <v>556</v>
      </c>
      <c r="G373" s="197" t="s">
        <v>290</v>
      </c>
      <c r="H373" s="198">
        <v>2</v>
      </c>
      <c r="I373" s="199"/>
      <c r="J373" s="200">
        <f>ROUND(I373*H373,2)</f>
        <v>0</v>
      </c>
      <c r="K373" s="201"/>
      <c r="L373" s="38"/>
      <c r="M373" s="202" t="s">
        <v>1</v>
      </c>
      <c r="N373" s="203" t="s">
        <v>42</v>
      </c>
      <c r="O373" s="70"/>
      <c r="P373" s="204">
        <f>O373*H373</f>
        <v>0</v>
      </c>
      <c r="Q373" s="204">
        <v>2.2000000000000001E-4</v>
      </c>
      <c r="R373" s="204">
        <f>Q373*H373</f>
        <v>4.4000000000000002E-4</v>
      </c>
      <c r="S373" s="204">
        <v>0</v>
      </c>
      <c r="T373" s="205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06" t="s">
        <v>274</v>
      </c>
      <c r="AT373" s="206" t="s">
        <v>154</v>
      </c>
      <c r="AU373" s="206" t="s">
        <v>85</v>
      </c>
      <c r="AY373" s="16" t="s">
        <v>153</v>
      </c>
      <c r="BE373" s="207">
        <f>IF(N373="základní",J373,0)</f>
        <v>0</v>
      </c>
      <c r="BF373" s="207">
        <f>IF(N373="snížená",J373,0)</f>
        <v>0</v>
      </c>
      <c r="BG373" s="207">
        <f>IF(N373="zákl. přenesená",J373,0)</f>
        <v>0</v>
      </c>
      <c r="BH373" s="207">
        <f>IF(N373="sníž. přenesená",J373,0)</f>
        <v>0</v>
      </c>
      <c r="BI373" s="207">
        <f>IF(N373="nulová",J373,0)</f>
        <v>0</v>
      </c>
      <c r="BJ373" s="16" t="s">
        <v>85</v>
      </c>
      <c r="BK373" s="207">
        <f>ROUND(I373*H373,2)</f>
        <v>0</v>
      </c>
      <c r="BL373" s="16" t="s">
        <v>274</v>
      </c>
      <c r="BM373" s="206" t="s">
        <v>557</v>
      </c>
    </row>
    <row r="374" spans="1:65" s="2" customFormat="1" ht="16.5" customHeight="1">
      <c r="A374" s="33"/>
      <c r="B374" s="34"/>
      <c r="C374" s="241" t="s">
        <v>558</v>
      </c>
      <c r="D374" s="241" t="s">
        <v>295</v>
      </c>
      <c r="E374" s="242" t="s">
        <v>559</v>
      </c>
      <c r="F374" s="243" t="s">
        <v>560</v>
      </c>
      <c r="G374" s="244" t="s">
        <v>290</v>
      </c>
      <c r="H374" s="245">
        <v>1</v>
      </c>
      <c r="I374" s="246"/>
      <c r="J374" s="247">
        <f>ROUND(I374*H374,2)</f>
        <v>0</v>
      </c>
      <c r="K374" s="248"/>
      <c r="L374" s="249"/>
      <c r="M374" s="250" t="s">
        <v>1</v>
      </c>
      <c r="N374" s="251" t="s">
        <v>42</v>
      </c>
      <c r="O374" s="70"/>
      <c r="P374" s="204">
        <f>O374*H374</f>
        <v>0</v>
      </c>
      <c r="Q374" s="204">
        <v>2.6190000000000001E-2</v>
      </c>
      <c r="R374" s="204">
        <f>Q374*H374</f>
        <v>2.6190000000000001E-2</v>
      </c>
      <c r="S374" s="204">
        <v>0</v>
      </c>
      <c r="T374" s="205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06" t="s">
        <v>362</v>
      </c>
      <c r="AT374" s="206" t="s">
        <v>295</v>
      </c>
      <c r="AU374" s="206" t="s">
        <v>85</v>
      </c>
      <c r="AY374" s="16" t="s">
        <v>153</v>
      </c>
      <c r="BE374" s="207">
        <f>IF(N374="základní",J374,0)</f>
        <v>0</v>
      </c>
      <c r="BF374" s="207">
        <f>IF(N374="snížená",J374,0)</f>
        <v>0</v>
      </c>
      <c r="BG374" s="207">
        <f>IF(N374="zákl. přenesená",J374,0)</f>
        <v>0</v>
      </c>
      <c r="BH374" s="207">
        <f>IF(N374="sníž. přenesená",J374,0)</f>
        <v>0</v>
      </c>
      <c r="BI374" s="207">
        <f>IF(N374="nulová",J374,0)</f>
        <v>0</v>
      </c>
      <c r="BJ374" s="16" t="s">
        <v>85</v>
      </c>
      <c r="BK374" s="207">
        <f>ROUND(I374*H374,2)</f>
        <v>0</v>
      </c>
      <c r="BL374" s="16" t="s">
        <v>274</v>
      </c>
      <c r="BM374" s="206" t="s">
        <v>561</v>
      </c>
    </row>
    <row r="375" spans="1:65" s="2" customFormat="1" ht="16.5" customHeight="1">
      <c r="A375" s="33"/>
      <c r="B375" s="34"/>
      <c r="C375" s="241" t="s">
        <v>562</v>
      </c>
      <c r="D375" s="241" t="s">
        <v>295</v>
      </c>
      <c r="E375" s="242" t="s">
        <v>563</v>
      </c>
      <c r="F375" s="243" t="s">
        <v>564</v>
      </c>
      <c r="G375" s="244" t="s">
        <v>290</v>
      </c>
      <c r="H375" s="245">
        <v>1</v>
      </c>
      <c r="I375" s="246"/>
      <c r="J375" s="247">
        <f>ROUND(I375*H375,2)</f>
        <v>0</v>
      </c>
      <c r="K375" s="248"/>
      <c r="L375" s="249"/>
      <c r="M375" s="250" t="s">
        <v>1</v>
      </c>
      <c r="N375" s="251" t="s">
        <v>42</v>
      </c>
      <c r="O375" s="70"/>
      <c r="P375" s="204">
        <f>O375*H375</f>
        <v>0</v>
      </c>
      <c r="Q375" s="204">
        <v>2.7699999999999999E-2</v>
      </c>
      <c r="R375" s="204">
        <f>Q375*H375</f>
        <v>2.7699999999999999E-2</v>
      </c>
      <c r="S375" s="204">
        <v>0</v>
      </c>
      <c r="T375" s="205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06" t="s">
        <v>362</v>
      </c>
      <c r="AT375" s="206" t="s">
        <v>295</v>
      </c>
      <c r="AU375" s="206" t="s">
        <v>85</v>
      </c>
      <c r="AY375" s="16" t="s">
        <v>153</v>
      </c>
      <c r="BE375" s="207">
        <f>IF(N375="základní",J375,0)</f>
        <v>0</v>
      </c>
      <c r="BF375" s="207">
        <f>IF(N375="snížená",J375,0)</f>
        <v>0</v>
      </c>
      <c r="BG375" s="207">
        <f>IF(N375="zákl. přenesená",J375,0)</f>
        <v>0</v>
      </c>
      <c r="BH375" s="207">
        <f>IF(N375="sníž. přenesená",J375,0)</f>
        <v>0</v>
      </c>
      <c r="BI375" s="207">
        <f>IF(N375="nulová",J375,0)</f>
        <v>0</v>
      </c>
      <c r="BJ375" s="16" t="s">
        <v>85</v>
      </c>
      <c r="BK375" s="207">
        <f>ROUND(I375*H375,2)</f>
        <v>0</v>
      </c>
      <c r="BL375" s="16" t="s">
        <v>274</v>
      </c>
      <c r="BM375" s="206" t="s">
        <v>565</v>
      </c>
    </row>
    <row r="376" spans="1:65" s="2" customFormat="1" ht="33" customHeight="1">
      <c r="A376" s="33"/>
      <c r="B376" s="34"/>
      <c r="C376" s="194" t="s">
        <v>566</v>
      </c>
      <c r="D376" s="194" t="s">
        <v>154</v>
      </c>
      <c r="E376" s="195" t="s">
        <v>567</v>
      </c>
      <c r="F376" s="196" t="s">
        <v>568</v>
      </c>
      <c r="G376" s="197" t="s">
        <v>182</v>
      </c>
      <c r="H376" s="198">
        <v>45.51</v>
      </c>
      <c r="I376" s="199"/>
      <c r="J376" s="200">
        <f>ROUND(I376*H376,2)</f>
        <v>0</v>
      </c>
      <c r="K376" s="201"/>
      <c r="L376" s="38"/>
      <c r="M376" s="202" t="s">
        <v>1</v>
      </c>
      <c r="N376" s="203" t="s">
        <v>42</v>
      </c>
      <c r="O376" s="70"/>
      <c r="P376" s="204">
        <f>O376*H376</f>
        <v>0</v>
      </c>
      <c r="Q376" s="204">
        <v>1.17E-3</v>
      </c>
      <c r="R376" s="204">
        <f>Q376*H376</f>
        <v>5.3246700000000001E-2</v>
      </c>
      <c r="S376" s="204">
        <v>0</v>
      </c>
      <c r="T376" s="205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06" t="s">
        <v>274</v>
      </c>
      <c r="AT376" s="206" t="s">
        <v>154</v>
      </c>
      <c r="AU376" s="206" t="s">
        <v>85</v>
      </c>
      <c r="AY376" s="16" t="s">
        <v>153</v>
      </c>
      <c r="BE376" s="207">
        <f>IF(N376="základní",J376,0)</f>
        <v>0</v>
      </c>
      <c r="BF376" s="207">
        <f>IF(N376="snížená",J376,0)</f>
        <v>0</v>
      </c>
      <c r="BG376" s="207">
        <f>IF(N376="zákl. přenesená",J376,0)</f>
        <v>0</v>
      </c>
      <c r="BH376" s="207">
        <f>IF(N376="sníž. přenesená",J376,0)</f>
        <v>0</v>
      </c>
      <c r="BI376" s="207">
        <f>IF(N376="nulová",J376,0)</f>
        <v>0</v>
      </c>
      <c r="BJ376" s="16" t="s">
        <v>85</v>
      </c>
      <c r="BK376" s="207">
        <f>ROUND(I376*H376,2)</f>
        <v>0</v>
      </c>
      <c r="BL376" s="16" t="s">
        <v>274</v>
      </c>
      <c r="BM376" s="206" t="s">
        <v>569</v>
      </c>
    </row>
    <row r="377" spans="1:65" s="12" customFormat="1" ht="11.25">
      <c r="B377" s="208"/>
      <c r="C377" s="209"/>
      <c r="D377" s="210" t="s">
        <v>160</v>
      </c>
      <c r="E377" s="211" t="s">
        <v>1</v>
      </c>
      <c r="F377" s="212" t="s">
        <v>570</v>
      </c>
      <c r="G377" s="209"/>
      <c r="H377" s="213">
        <v>45.51</v>
      </c>
      <c r="I377" s="214"/>
      <c r="J377" s="209"/>
      <c r="K377" s="209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160</v>
      </c>
      <c r="AU377" s="219" t="s">
        <v>85</v>
      </c>
      <c r="AV377" s="12" t="s">
        <v>87</v>
      </c>
      <c r="AW377" s="12" t="s">
        <v>33</v>
      </c>
      <c r="AX377" s="12" t="s">
        <v>85</v>
      </c>
      <c r="AY377" s="219" t="s">
        <v>153</v>
      </c>
    </row>
    <row r="378" spans="1:65" s="2" customFormat="1" ht="21.75" customHeight="1">
      <c r="A378" s="33"/>
      <c r="B378" s="34"/>
      <c r="C378" s="241" t="s">
        <v>571</v>
      </c>
      <c r="D378" s="241" t="s">
        <v>295</v>
      </c>
      <c r="E378" s="242" t="s">
        <v>572</v>
      </c>
      <c r="F378" s="243" t="s">
        <v>573</v>
      </c>
      <c r="G378" s="244" t="s">
        <v>182</v>
      </c>
      <c r="H378" s="245">
        <v>47.786000000000001</v>
      </c>
      <c r="I378" s="246"/>
      <c r="J378" s="247">
        <f>ROUND(I378*H378,2)</f>
        <v>0</v>
      </c>
      <c r="K378" s="248"/>
      <c r="L378" s="249"/>
      <c r="M378" s="250" t="s">
        <v>1</v>
      </c>
      <c r="N378" s="251" t="s">
        <v>42</v>
      </c>
      <c r="O378" s="70"/>
      <c r="P378" s="204">
        <f>O378*H378</f>
        <v>0</v>
      </c>
      <c r="Q378" s="204">
        <v>1.3500000000000001E-3</v>
      </c>
      <c r="R378" s="204">
        <f>Q378*H378</f>
        <v>6.4511100000000002E-2</v>
      </c>
      <c r="S378" s="204">
        <v>0</v>
      </c>
      <c r="T378" s="205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06" t="s">
        <v>362</v>
      </c>
      <c r="AT378" s="206" t="s">
        <v>295</v>
      </c>
      <c r="AU378" s="206" t="s">
        <v>85</v>
      </c>
      <c r="AY378" s="16" t="s">
        <v>153</v>
      </c>
      <c r="BE378" s="207">
        <f>IF(N378="základní",J378,0)</f>
        <v>0</v>
      </c>
      <c r="BF378" s="207">
        <f>IF(N378="snížená",J378,0)</f>
        <v>0</v>
      </c>
      <c r="BG378" s="207">
        <f>IF(N378="zákl. přenesená",J378,0)</f>
        <v>0</v>
      </c>
      <c r="BH378" s="207">
        <f>IF(N378="sníž. přenesená",J378,0)</f>
        <v>0</v>
      </c>
      <c r="BI378" s="207">
        <f>IF(N378="nulová",J378,0)</f>
        <v>0</v>
      </c>
      <c r="BJ378" s="16" t="s">
        <v>85</v>
      </c>
      <c r="BK378" s="207">
        <f>ROUND(I378*H378,2)</f>
        <v>0</v>
      </c>
      <c r="BL378" s="16" t="s">
        <v>274</v>
      </c>
      <c r="BM378" s="206" t="s">
        <v>574</v>
      </c>
    </row>
    <row r="379" spans="1:65" s="12" customFormat="1" ht="11.25">
      <c r="B379" s="208"/>
      <c r="C379" s="209"/>
      <c r="D379" s="210" t="s">
        <v>160</v>
      </c>
      <c r="E379" s="209"/>
      <c r="F379" s="212" t="s">
        <v>575</v>
      </c>
      <c r="G379" s="209"/>
      <c r="H379" s="213">
        <v>47.786000000000001</v>
      </c>
      <c r="I379" s="214"/>
      <c r="J379" s="209"/>
      <c r="K379" s="209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160</v>
      </c>
      <c r="AU379" s="219" t="s">
        <v>85</v>
      </c>
      <c r="AV379" s="12" t="s">
        <v>87</v>
      </c>
      <c r="AW379" s="12" t="s">
        <v>4</v>
      </c>
      <c r="AX379" s="12" t="s">
        <v>85</v>
      </c>
      <c r="AY379" s="219" t="s">
        <v>153</v>
      </c>
    </row>
    <row r="380" spans="1:65" s="2" customFormat="1" ht="33" customHeight="1">
      <c r="A380" s="33"/>
      <c r="B380" s="34"/>
      <c r="C380" s="194" t="s">
        <v>576</v>
      </c>
      <c r="D380" s="194" t="s">
        <v>154</v>
      </c>
      <c r="E380" s="195" t="s">
        <v>577</v>
      </c>
      <c r="F380" s="196" t="s">
        <v>578</v>
      </c>
      <c r="G380" s="197" t="s">
        <v>507</v>
      </c>
      <c r="H380" s="252"/>
      <c r="I380" s="199"/>
      <c r="J380" s="200">
        <f>ROUND(I380*H380,2)</f>
        <v>0</v>
      </c>
      <c r="K380" s="201"/>
      <c r="L380" s="38"/>
      <c r="M380" s="202" t="s">
        <v>1</v>
      </c>
      <c r="N380" s="203" t="s">
        <v>42</v>
      </c>
      <c r="O380" s="70"/>
      <c r="P380" s="204">
        <f>O380*H380</f>
        <v>0</v>
      </c>
      <c r="Q380" s="204">
        <v>0</v>
      </c>
      <c r="R380" s="204">
        <f>Q380*H380</f>
        <v>0</v>
      </c>
      <c r="S380" s="204">
        <v>0</v>
      </c>
      <c r="T380" s="205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06" t="s">
        <v>274</v>
      </c>
      <c r="AT380" s="206" t="s">
        <v>154</v>
      </c>
      <c r="AU380" s="206" t="s">
        <v>85</v>
      </c>
      <c r="AY380" s="16" t="s">
        <v>153</v>
      </c>
      <c r="BE380" s="207">
        <f>IF(N380="základní",J380,0)</f>
        <v>0</v>
      </c>
      <c r="BF380" s="207">
        <f>IF(N380="snížená",J380,0)</f>
        <v>0</v>
      </c>
      <c r="BG380" s="207">
        <f>IF(N380="zákl. přenesená",J380,0)</f>
        <v>0</v>
      </c>
      <c r="BH380" s="207">
        <f>IF(N380="sníž. přenesená",J380,0)</f>
        <v>0</v>
      </c>
      <c r="BI380" s="207">
        <f>IF(N380="nulová",J380,0)</f>
        <v>0</v>
      </c>
      <c r="BJ380" s="16" t="s">
        <v>85</v>
      </c>
      <c r="BK380" s="207">
        <f>ROUND(I380*H380,2)</f>
        <v>0</v>
      </c>
      <c r="BL380" s="16" t="s">
        <v>274</v>
      </c>
      <c r="BM380" s="206" t="s">
        <v>579</v>
      </c>
    </row>
    <row r="381" spans="1:65" s="11" customFormat="1" ht="25.9" customHeight="1">
      <c r="B381" s="180"/>
      <c r="C381" s="181"/>
      <c r="D381" s="182" t="s">
        <v>76</v>
      </c>
      <c r="E381" s="183" t="s">
        <v>580</v>
      </c>
      <c r="F381" s="183" t="s">
        <v>581</v>
      </c>
      <c r="G381" s="181"/>
      <c r="H381" s="181"/>
      <c r="I381" s="184"/>
      <c r="J381" s="185">
        <f>BK381</f>
        <v>0</v>
      </c>
      <c r="K381" s="181"/>
      <c r="L381" s="186"/>
      <c r="M381" s="187"/>
      <c r="N381" s="188"/>
      <c r="O381" s="188"/>
      <c r="P381" s="189">
        <f>SUM(P382:P384)</f>
        <v>0</v>
      </c>
      <c r="Q381" s="188"/>
      <c r="R381" s="189">
        <f>SUM(R382:R384)</f>
        <v>5.4390000000000011E-3</v>
      </c>
      <c r="S381" s="188"/>
      <c r="T381" s="190">
        <f>SUM(T382:T384)</f>
        <v>0</v>
      </c>
      <c r="AR381" s="191" t="s">
        <v>87</v>
      </c>
      <c r="AT381" s="192" t="s">
        <v>76</v>
      </c>
      <c r="AU381" s="192" t="s">
        <v>77</v>
      </c>
      <c r="AY381" s="191" t="s">
        <v>153</v>
      </c>
      <c r="BK381" s="193">
        <f>SUM(BK382:BK384)</f>
        <v>0</v>
      </c>
    </row>
    <row r="382" spans="1:65" s="2" customFormat="1" ht="33" customHeight="1">
      <c r="A382" s="33"/>
      <c r="B382" s="34"/>
      <c r="C382" s="194" t="s">
        <v>582</v>
      </c>
      <c r="D382" s="194" t="s">
        <v>154</v>
      </c>
      <c r="E382" s="195" t="s">
        <v>583</v>
      </c>
      <c r="F382" s="196" t="s">
        <v>584</v>
      </c>
      <c r="G382" s="197" t="s">
        <v>277</v>
      </c>
      <c r="H382" s="198">
        <v>2.4500000000000002</v>
      </c>
      <c r="I382" s="199"/>
      <c r="J382" s="200">
        <f>ROUND(I382*H382,2)</f>
        <v>0</v>
      </c>
      <c r="K382" s="201"/>
      <c r="L382" s="38"/>
      <c r="M382" s="202" t="s">
        <v>1</v>
      </c>
      <c r="N382" s="203" t="s">
        <v>42</v>
      </c>
      <c r="O382" s="70"/>
      <c r="P382" s="204">
        <f>O382*H382</f>
        <v>0</v>
      </c>
      <c r="Q382" s="204">
        <v>2.2200000000000002E-3</v>
      </c>
      <c r="R382" s="204">
        <f>Q382*H382</f>
        <v>5.4390000000000011E-3</v>
      </c>
      <c r="S382" s="204">
        <v>0</v>
      </c>
      <c r="T382" s="205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06" t="s">
        <v>274</v>
      </c>
      <c r="AT382" s="206" t="s">
        <v>154</v>
      </c>
      <c r="AU382" s="206" t="s">
        <v>85</v>
      </c>
      <c r="AY382" s="16" t="s">
        <v>153</v>
      </c>
      <c r="BE382" s="207">
        <f>IF(N382="základní",J382,0)</f>
        <v>0</v>
      </c>
      <c r="BF382" s="207">
        <f>IF(N382="snížená",J382,0)</f>
        <v>0</v>
      </c>
      <c r="BG382" s="207">
        <f>IF(N382="zákl. přenesená",J382,0)</f>
        <v>0</v>
      </c>
      <c r="BH382" s="207">
        <f>IF(N382="sníž. přenesená",J382,0)</f>
        <v>0</v>
      </c>
      <c r="BI382" s="207">
        <f>IF(N382="nulová",J382,0)</f>
        <v>0</v>
      </c>
      <c r="BJ382" s="16" t="s">
        <v>85</v>
      </c>
      <c r="BK382" s="207">
        <f>ROUND(I382*H382,2)</f>
        <v>0</v>
      </c>
      <c r="BL382" s="16" t="s">
        <v>274</v>
      </c>
      <c r="BM382" s="206" t="s">
        <v>585</v>
      </c>
    </row>
    <row r="383" spans="1:65" s="12" customFormat="1" ht="11.25">
      <c r="B383" s="208"/>
      <c r="C383" s="209"/>
      <c r="D383" s="210" t="s">
        <v>160</v>
      </c>
      <c r="E383" s="211" t="s">
        <v>1</v>
      </c>
      <c r="F383" s="212" t="s">
        <v>586</v>
      </c>
      <c r="G383" s="209"/>
      <c r="H383" s="213">
        <v>2.4500000000000002</v>
      </c>
      <c r="I383" s="214"/>
      <c r="J383" s="209"/>
      <c r="K383" s="209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160</v>
      </c>
      <c r="AU383" s="219" t="s">
        <v>85</v>
      </c>
      <c r="AV383" s="12" t="s">
        <v>87</v>
      </c>
      <c r="AW383" s="12" t="s">
        <v>33</v>
      </c>
      <c r="AX383" s="12" t="s">
        <v>85</v>
      </c>
      <c r="AY383" s="219" t="s">
        <v>153</v>
      </c>
    </row>
    <row r="384" spans="1:65" s="2" customFormat="1" ht="33" customHeight="1">
      <c r="A384" s="33"/>
      <c r="B384" s="34"/>
      <c r="C384" s="194" t="s">
        <v>587</v>
      </c>
      <c r="D384" s="194" t="s">
        <v>154</v>
      </c>
      <c r="E384" s="195" t="s">
        <v>588</v>
      </c>
      <c r="F384" s="196" t="s">
        <v>589</v>
      </c>
      <c r="G384" s="197" t="s">
        <v>507</v>
      </c>
      <c r="H384" s="252"/>
      <c r="I384" s="199"/>
      <c r="J384" s="200">
        <f>ROUND(I384*H384,2)</f>
        <v>0</v>
      </c>
      <c r="K384" s="201"/>
      <c r="L384" s="38"/>
      <c r="M384" s="202" t="s">
        <v>1</v>
      </c>
      <c r="N384" s="203" t="s">
        <v>42</v>
      </c>
      <c r="O384" s="70"/>
      <c r="P384" s="204">
        <f>O384*H384</f>
        <v>0</v>
      </c>
      <c r="Q384" s="204">
        <v>0</v>
      </c>
      <c r="R384" s="204">
        <f>Q384*H384</f>
        <v>0</v>
      </c>
      <c r="S384" s="204">
        <v>0</v>
      </c>
      <c r="T384" s="205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06" t="s">
        <v>274</v>
      </c>
      <c r="AT384" s="206" t="s">
        <v>154</v>
      </c>
      <c r="AU384" s="206" t="s">
        <v>85</v>
      </c>
      <c r="AY384" s="16" t="s">
        <v>153</v>
      </c>
      <c r="BE384" s="207">
        <f>IF(N384="základní",J384,0)</f>
        <v>0</v>
      </c>
      <c r="BF384" s="207">
        <f>IF(N384="snížená",J384,0)</f>
        <v>0</v>
      </c>
      <c r="BG384" s="207">
        <f>IF(N384="zákl. přenesená",J384,0)</f>
        <v>0</v>
      </c>
      <c r="BH384" s="207">
        <f>IF(N384="sníž. přenesená",J384,0)</f>
        <v>0</v>
      </c>
      <c r="BI384" s="207">
        <f>IF(N384="nulová",J384,0)</f>
        <v>0</v>
      </c>
      <c r="BJ384" s="16" t="s">
        <v>85</v>
      </c>
      <c r="BK384" s="207">
        <f>ROUND(I384*H384,2)</f>
        <v>0</v>
      </c>
      <c r="BL384" s="16" t="s">
        <v>274</v>
      </c>
      <c r="BM384" s="206" t="s">
        <v>590</v>
      </c>
    </row>
    <row r="385" spans="1:65" s="11" customFormat="1" ht="25.9" customHeight="1">
      <c r="B385" s="180"/>
      <c r="C385" s="181"/>
      <c r="D385" s="182" t="s">
        <v>76</v>
      </c>
      <c r="E385" s="183" t="s">
        <v>591</v>
      </c>
      <c r="F385" s="183" t="s">
        <v>592</v>
      </c>
      <c r="G385" s="181"/>
      <c r="H385" s="181"/>
      <c r="I385" s="184"/>
      <c r="J385" s="185">
        <f>BK385</f>
        <v>0</v>
      </c>
      <c r="K385" s="181"/>
      <c r="L385" s="186"/>
      <c r="M385" s="187"/>
      <c r="N385" s="188"/>
      <c r="O385" s="188"/>
      <c r="P385" s="189">
        <f>SUM(P386:P411)</f>
        <v>0</v>
      </c>
      <c r="Q385" s="188"/>
      <c r="R385" s="189">
        <f>SUM(R386:R411)</f>
        <v>0.45376999999999995</v>
      </c>
      <c r="S385" s="188"/>
      <c r="T385" s="190">
        <f>SUM(T386:T411)</f>
        <v>0.34150000000000003</v>
      </c>
      <c r="AR385" s="191" t="s">
        <v>87</v>
      </c>
      <c r="AT385" s="192" t="s">
        <v>76</v>
      </c>
      <c r="AU385" s="192" t="s">
        <v>77</v>
      </c>
      <c r="AY385" s="191" t="s">
        <v>153</v>
      </c>
      <c r="BK385" s="193">
        <f>SUM(BK386:BK411)</f>
        <v>0</v>
      </c>
    </row>
    <row r="386" spans="1:65" s="2" customFormat="1" ht="33" customHeight="1">
      <c r="A386" s="33"/>
      <c r="B386" s="34"/>
      <c r="C386" s="194" t="s">
        <v>593</v>
      </c>
      <c r="D386" s="194" t="s">
        <v>154</v>
      </c>
      <c r="E386" s="195" t="s">
        <v>594</v>
      </c>
      <c r="F386" s="196" t="s">
        <v>595</v>
      </c>
      <c r="G386" s="197" t="s">
        <v>514</v>
      </c>
      <c r="H386" s="198">
        <v>1</v>
      </c>
      <c r="I386" s="199"/>
      <c r="J386" s="200">
        <f>ROUND(I386*H386,2)</f>
        <v>0</v>
      </c>
      <c r="K386" s="201"/>
      <c r="L386" s="38"/>
      <c r="M386" s="202" t="s">
        <v>1</v>
      </c>
      <c r="N386" s="203" t="s">
        <v>42</v>
      </c>
      <c r="O386" s="70"/>
      <c r="P386" s="204">
        <f>O386*H386</f>
        <v>0</v>
      </c>
      <c r="Q386" s="204">
        <v>0</v>
      </c>
      <c r="R386" s="204">
        <f>Q386*H386</f>
        <v>0</v>
      </c>
      <c r="S386" s="204">
        <v>0</v>
      </c>
      <c r="T386" s="205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06" t="s">
        <v>274</v>
      </c>
      <c r="AT386" s="206" t="s">
        <v>154</v>
      </c>
      <c r="AU386" s="206" t="s">
        <v>85</v>
      </c>
      <c r="AY386" s="16" t="s">
        <v>153</v>
      </c>
      <c r="BE386" s="207">
        <f>IF(N386="základní",J386,0)</f>
        <v>0</v>
      </c>
      <c r="BF386" s="207">
        <f>IF(N386="snížená",J386,0)</f>
        <v>0</v>
      </c>
      <c r="BG386" s="207">
        <f>IF(N386="zákl. přenesená",J386,0)</f>
        <v>0</v>
      </c>
      <c r="BH386" s="207">
        <f>IF(N386="sníž. přenesená",J386,0)</f>
        <v>0</v>
      </c>
      <c r="BI386" s="207">
        <f>IF(N386="nulová",J386,0)</f>
        <v>0</v>
      </c>
      <c r="BJ386" s="16" t="s">
        <v>85</v>
      </c>
      <c r="BK386" s="207">
        <f>ROUND(I386*H386,2)</f>
        <v>0</v>
      </c>
      <c r="BL386" s="16" t="s">
        <v>274</v>
      </c>
      <c r="BM386" s="206" t="s">
        <v>596</v>
      </c>
    </row>
    <row r="387" spans="1:65" s="2" customFormat="1" ht="21.75" customHeight="1">
      <c r="A387" s="33"/>
      <c r="B387" s="34"/>
      <c r="C387" s="194" t="s">
        <v>597</v>
      </c>
      <c r="D387" s="194" t="s">
        <v>154</v>
      </c>
      <c r="E387" s="195" t="s">
        <v>598</v>
      </c>
      <c r="F387" s="196" t="s">
        <v>599</v>
      </c>
      <c r="G387" s="197" t="s">
        <v>182</v>
      </c>
      <c r="H387" s="198">
        <v>2</v>
      </c>
      <c r="I387" s="199"/>
      <c r="J387" s="200">
        <f>ROUND(I387*H387,2)</f>
        <v>0</v>
      </c>
      <c r="K387" s="201"/>
      <c r="L387" s="38"/>
      <c r="M387" s="202" t="s">
        <v>1</v>
      </c>
      <c r="N387" s="203" t="s">
        <v>42</v>
      </c>
      <c r="O387" s="70"/>
      <c r="P387" s="204">
        <f>O387*H387</f>
        <v>0</v>
      </c>
      <c r="Q387" s="204">
        <v>2.5999999999999998E-4</v>
      </c>
      <c r="R387" s="204">
        <f>Q387*H387</f>
        <v>5.1999999999999995E-4</v>
      </c>
      <c r="S387" s="204">
        <v>0</v>
      </c>
      <c r="T387" s="205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206" t="s">
        <v>274</v>
      </c>
      <c r="AT387" s="206" t="s">
        <v>154</v>
      </c>
      <c r="AU387" s="206" t="s">
        <v>85</v>
      </c>
      <c r="AY387" s="16" t="s">
        <v>153</v>
      </c>
      <c r="BE387" s="207">
        <f>IF(N387="základní",J387,0)</f>
        <v>0</v>
      </c>
      <c r="BF387" s="207">
        <f>IF(N387="snížená",J387,0)</f>
        <v>0</v>
      </c>
      <c r="BG387" s="207">
        <f>IF(N387="zákl. přenesená",J387,0)</f>
        <v>0</v>
      </c>
      <c r="BH387" s="207">
        <f>IF(N387="sníž. přenesená",J387,0)</f>
        <v>0</v>
      </c>
      <c r="BI387" s="207">
        <f>IF(N387="nulová",J387,0)</f>
        <v>0</v>
      </c>
      <c r="BJ387" s="16" t="s">
        <v>85</v>
      </c>
      <c r="BK387" s="207">
        <f>ROUND(I387*H387,2)</f>
        <v>0</v>
      </c>
      <c r="BL387" s="16" t="s">
        <v>274</v>
      </c>
      <c r="BM387" s="206" t="s">
        <v>600</v>
      </c>
    </row>
    <row r="388" spans="1:65" s="12" customFormat="1" ht="11.25">
      <c r="B388" s="208"/>
      <c r="C388" s="209"/>
      <c r="D388" s="210" t="s">
        <v>160</v>
      </c>
      <c r="E388" s="211" t="s">
        <v>1</v>
      </c>
      <c r="F388" s="212" t="s">
        <v>601</v>
      </c>
      <c r="G388" s="209"/>
      <c r="H388" s="213">
        <v>2</v>
      </c>
      <c r="I388" s="214"/>
      <c r="J388" s="209"/>
      <c r="K388" s="209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160</v>
      </c>
      <c r="AU388" s="219" t="s">
        <v>85</v>
      </c>
      <c r="AV388" s="12" t="s">
        <v>87</v>
      </c>
      <c r="AW388" s="12" t="s">
        <v>33</v>
      </c>
      <c r="AX388" s="12" t="s">
        <v>85</v>
      </c>
      <c r="AY388" s="219" t="s">
        <v>153</v>
      </c>
    </row>
    <row r="389" spans="1:65" s="2" customFormat="1" ht="33" customHeight="1">
      <c r="A389" s="33"/>
      <c r="B389" s="34"/>
      <c r="C389" s="241" t="s">
        <v>602</v>
      </c>
      <c r="D389" s="241" t="s">
        <v>295</v>
      </c>
      <c r="E389" s="242" t="s">
        <v>603</v>
      </c>
      <c r="F389" s="243" t="s">
        <v>604</v>
      </c>
      <c r="G389" s="244" t="s">
        <v>514</v>
      </c>
      <c r="H389" s="245">
        <v>1</v>
      </c>
      <c r="I389" s="246"/>
      <c r="J389" s="247">
        <f t="shared" ref="J389:J397" si="0">ROUND(I389*H389,2)</f>
        <v>0</v>
      </c>
      <c r="K389" s="248"/>
      <c r="L389" s="249"/>
      <c r="M389" s="250" t="s">
        <v>1</v>
      </c>
      <c r="N389" s="251" t="s">
        <v>42</v>
      </c>
      <c r="O389" s="70"/>
      <c r="P389" s="204">
        <f t="shared" ref="P389:P397" si="1">O389*H389</f>
        <v>0</v>
      </c>
      <c r="Q389" s="204">
        <v>0</v>
      </c>
      <c r="R389" s="204">
        <f t="shared" ref="R389:R397" si="2">Q389*H389</f>
        <v>0</v>
      </c>
      <c r="S389" s="204">
        <v>0</v>
      </c>
      <c r="T389" s="205">
        <f t="shared" ref="T389:T397" si="3"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206" t="s">
        <v>362</v>
      </c>
      <c r="AT389" s="206" t="s">
        <v>295</v>
      </c>
      <c r="AU389" s="206" t="s">
        <v>85</v>
      </c>
      <c r="AY389" s="16" t="s">
        <v>153</v>
      </c>
      <c r="BE389" s="207">
        <f t="shared" ref="BE389:BE397" si="4">IF(N389="základní",J389,0)</f>
        <v>0</v>
      </c>
      <c r="BF389" s="207">
        <f t="shared" ref="BF389:BF397" si="5">IF(N389="snížená",J389,0)</f>
        <v>0</v>
      </c>
      <c r="BG389" s="207">
        <f t="shared" ref="BG389:BG397" si="6">IF(N389="zákl. přenesená",J389,0)</f>
        <v>0</v>
      </c>
      <c r="BH389" s="207">
        <f t="shared" ref="BH389:BH397" si="7">IF(N389="sníž. přenesená",J389,0)</f>
        <v>0</v>
      </c>
      <c r="BI389" s="207">
        <f t="shared" ref="BI389:BI397" si="8">IF(N389="nulová",J389,0)</f>
        <v>0</v>
      </c>
      <c r="BJ389" s="16" t="s">
        <v>85</v>
      </c>
      <c r="BK389" s="207">
        <f t="shared" ref="BK389:BK397" si="9">ROUND(I389*H389,2)</f>
        <v>0</v>
      </c>
      <c r="BL389" s="16" t="s">
        <v>274</v>
      </c>
      <c r="BM389" s="206" t="s">
        <v>605</v>
      </c>
    </row>
    <row r="390" spans="1:65" s="2" customFormat="1" ht="33" customHeight="1">
      <c r="A390" s="33"/>
      <c r="B390" s="34"/>
      <c r="C390" s="241" t="s">
        <v>606</v>
      </c>
      <c r="D390" s="241" t="s">
        <v>295</v>
      </c>
      <c r="E390" s="242" t="s">
        <v>607</v>
      </c>
      <c r="F390" s="243" t="s">
        <v>608</v>
      </c>
      <c r="G390" s="244" t="s">
        <v>514</v>
      </c>
      <c r="H390" s="245">
        <v>1</v>
      </c>
      <c r="I390" s="246"/>
      <c r="J390" s="247">
        <f t="shared" si="0"/>
        <v>0</v>
      </c>
      <c r="K390" s="248"/>
      <c r="L390" s="249"/>
      <c r="M390" s="250" t="s">
        <v>1</v>
      </c>
      <c r="N390" s="251" t="s">
        <v>42</v>
      </c>
      <c r="O390" s="70"/>
      <c r="P390" s="204">
        <f t="shared" si="1"/>
        <v>0</v>
      </c>
      <c r="Q390" s="204">
        <v>0</v>
      </c>
      <c r="R390" s="204">
        <f t="shared" si="2"/>
        <v>0</v>
      </c>
      <c r="S390" s="204">
        <v>0</v>
      </c>
      <c r="T390" s="205">
        <f t="shared" si="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06" t="s">
        <v>362</v>
      </c>
      <c r="AT390" s="206" t="s">
        <v>295</v>
      </c>
      <c r="AU390" s="206" t="s">
        <v>85</v>
      </c>
      <c r="AY390" s="16" t="s">
        <v>153</v>
      </c>
      <c r="BE390" s="207">
        <f t="shared" si="4"/>
        <v>0</v>
      </c>
      <c r="BF390" s="207">
        <f t="shared" si="5"/>
        <v>0</v>
      </c>
      <c r="BG390" s="207">
        <f t="shared" si="6"/>
        <v>0</v>
      </c>
      <c r="BH390" s="207">
        <f t="shared" si="7"/>
        <v>0</v>
      </c>
      <c r="BI390" s="207">
        <f t="shared" si="8"/>
        <v>0</v>
      </c>
      <c r="BJ390" s="16" t="s">
        <v>85</v>
      </c>
      <c r="BK390" s="207">
        <f t="shared" si="9"/>
        <v>0</v>
      </c>
      <c r="BL390" s="16" t="s">
        <v>274</v>
      </c>
      <c r="BM390" s="206" t="s">
        <v>609</v>
      </c>
    </row>
    <row r="391" spans="1:65" s="2" customFormat="1" ht="33" customHeight="1">
      <c r="A391" s="33"/>
      <c r="B391" s="34"/>
      <c r="C391" s="194" t="s">
        <v>610</v>
      </c>
      <c r="D391" s="194" t="s">
        <v>154</v>
      </c>
      <c r="E391" s="195" t="s">
        <v>611</v>
      </c>
      <c r="F391" s="196" t="s">
        <v>612</v>
      </c>
      <c r="G391" s="197" t="s">
        <v>290</v>
      </c>
      <c r="H391" s="198">
        <v>4</v>
      </c>
      <c r="I391" s="199"/>
      <c r="J391" s="200">
        <f t="shared" si="0"/>
        <v>0</v>
      </c>
      <c r="K391" s="201"/>
      <c r="L391" s="38"/>
      <c r="M391" s="202" t="s">
        <v>1</v>
      </c>
      <c r="N391" s="203" t="s">
        <v>42</v>
      </c>
      <c r="O391" s="70"/>
      <c r="P391" s="204">
        <f t="shared" si="1"/>
        <v>0</v>
      </c>
      <c r="Q391" s="204">
        <v>0</v>
      </c>
      <c r="R391" s="204">
        <f t="shared" si="2"/>
        <v>0</v>
      </c>
      <c r="S391" s="204">
        <v>0</v>
      </c>
      <c r="T391" s="205">
        <f t="shared" si="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06" t="s">
        <v>274</v>
      </c>
      <c r="AT391" s="206" t="s">
        <v>154</v>
      </c>
      <c r="AU391" s="206" t="s">
        <v>85</v>
      </c>
      <c r="AY391" s="16" t="s">
        <v>153</v>
      </c>
      <c r="BE391" s="207">
        <f t="shared" si="4"/>
        <v>0</v>
      </c>
      <c r="BF391" s="207">
        <f t="shared" si="5"/>
        <v>0</v>
      </c>
      <c r="BG391" s="207">
        <f t="shared" si="6"/>
        <v>0</v>
      </c>
      <c r="BH391" s="207">
        <f t="shared" si="7"/>
        <v>0</v>
      </c>
      <c r="BI391" s="207">
        <f t="shared" si="8"/>
        <v>0</v>
      </c>
      <c r="BJ391" s="16" t="s">
        <v>85</v>
      </c>
      <c r="BK391" s="207">
        <f t="shared" si="9"/>
        <v>0</v>
      </c>
      <c r="BL391" s="16" t="s">
        <v>274</v>
      </c>
      <c r="BM391" s="206" t="s">
        <v>613</v>
      </c>
    </row>
    <row r="392" spans="1:65" s="2" customFormat="1" ht="16.5" customHeight="1">
      <c r="A392" s="33"/>
      <c r="B392" s="34"/>
      <c r="C392" s="241" t="s">
        <v>614</v>
      </c>
      <c r="D392" s="241" t="s">
        <v>295</v>
      </c>
      <c r="E392" s="242" t="s">
        <v>615</v>
      </c>
      <c r="F392" s="243" t="s">
        <v>616</v>
      </c>
      <c r="G392" s="244" t="s">
        <v>290</v>
      </c>
      <c r="H392" s="245">
        <v>2</v>
      </c>
      <c r="I392" s="246"/>
      <c r="J392" s="247">
        <f t="shared" si="0"/>
        <v>0</v>
      </c>
      <c r="K392" s="248"/>
      <c r="L392" s="249"/>
      <c r="M392" s="250" t="s">
        <v>1</v>
      </c>
      <c r="N392" s="251" t="s">
        <v>42</v>
      </c>
      <c r="O392" s="70"/>
      <c r="P392" s="204">
        <f t="shared" si="1"/>
        <v>0</v>
      </c>
      <c r="Q392" s="204">
        <v>1.4999999999999999E-2</v>
      </c>
      <c r="R392" s="204">
        <f t="shared" si="2"/>
        <v>0.03</v>
      </c>
      <c r="S392" s="204">
        <v>0</v>
      </c>
      <c r="T392" s="205">
        <f t="shared" si="3"/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06" t="s">
        <v>362</v>
      </c>
      <c r="AT392" s="206" t="s">
        <v>295</v>
      </c>
      <c r="AU392" s="206" t="s">
        <v>85</v>
      </c>
      <c r="AY392" s="16" t="s">
        <v>153</v>
      </c>
      <c r="BE392" s="207">
        <f t="shared" si="4"/>
        <v>0</v>
      </c>
      <c r="BF392" s="207">
        <f t="shared" si="5"/>
        <v>0</v>
      </c>
      <c r="BG392" s="207">
        <f t="shared" si="6"/>
        <v>0</v>
      </c>
      <c r="BH392" s="207">
        <f t="shared" si="7"/>
        <v>0</v>
      </c>
      <c r="BI392" s="207">
        <f t="shared" si="8"/>
        <v>0</v>
      </c>
      <c r="BJ392" s="16" t="s">
        <v>85</v>
      </c>
      <c r="BK392" s="207">
        <f t="shared" si="9"/>
        <v>0</v>
      </c>
      <c r="BL392" s="16" t="s">
        <v>274</v>
      </c>
      <c r="BM392" s="206" t="s">
        <v>617</v>
      </c>
    </row>
    <row r="393" spans="1:65" s="2" customFormat="1" ht="21.75" customHeight="1">
      <c r="A393" s="33"/>
      <c r="B393" s="34"/>
      <c r="C393" s="241" t="s">
        <v>618</v>
      </c>
      <c r="D393" s="241" t="s">
        <v>295</v>
      </c>
      <c r="E393" s="242" t="s">
        <v>619</v>
      </c>
      <c r="F393" s="243" t="s">
        <v>620</v>
      </c>
      <c r="G393" s="244" t="s">
        <v>290</v>
      </c>
      <c r="H393" s="245">
        <v>2</v>
      </c>
      <c r="I393" s="246"/>
      <c r="J393" s="247">
        <f t="shared" si="0"/>
        <v>0</v>
      </c>
      <c r="K393" s="248"/>
      <c r="L393" s="249"/>
      <c r="M393" s="250" t="s">
        <v>1</v>
      </c>
      <c r="N393" s="251" t="s">
        <v>42</v>
      </c>
      <c r="O393" s="70"/>
      <c r="P393" s="204">
        <f t="shared" si="1"/>
        <v>0</v>
      </c>
      <c r="Q393" s="204">
        <v>1.8499999999999999E-2</v>
      </c>
      <c r="R393" s="204">
        <f t="shared" si="2"/>
        <v>3.6999999999999998E-2</v>
      </c>
      <c r="S393" s="204">
        <v>0</v>
      </c>
      <c r="T393" s="205">
        <f t="shared" si="3"/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06" t="s">
        <v>362</v>
      </c>
      <c r="AT393" s="206" t="s">
        <v>295</v>
      </c>
      <c r="AU393" s="206" t="s">
        <v>85</v>
      </c>
      <c r="AY393" s="16" t="s">
        <v>153</v>
      </c>
      <c r="BE393" s="207">
        <f t="shared" si="4"/>
        <v>0</v>
      </c>
      <c r="BF393" s="207">
        <f t="shared" si="5"/>
        <v>0</v>
      </c>
      <c r="BG393" s="207">
        <f t="shared" si="6"/>
        <v>0</v>
      </c>
      <c r="BH393" s="207">
        <f t="shared" si="7"/>
        <v>0</v>
      </c>
      <c r="BI393" s="207">
        <f t="shared" si="8"/>
        <v>0</v>
      </c>
      <c r="BJ393" s="16" t="s">
        <v>85</v>
      </c>
      <c r="BK393" s="207">
        <f t="shared" si="9"/>
        <v>0</v>
      </c>
      <c r="BL393" s="16" t="s">
        <v>274</v>
      </c>
      <c r="BM393" s="206" t="s">
        <v>621</v>
      </c>
    </row>
    <row r="394" spans="1:65" s="2" customFormat="1" ht="21.75" customHeight="1">
      <c r="A394" s="33"/>
      <c r="B394" s="34"/>
      <c r="C394" s="241" t="s">
        <v>622</v>
      </c>
      <c r="D394" s="241" t="s">
        <v>295</v>
      </c>
      <c r="E394" s="242" t="s">
        <v>623</v>
      </c>
      <c r="F394" s="243" t="s">
        <v>624</v>
      </c>
      <c r="G394" s="244" t="s">
        <v>290</v>
      </c>
      <c r="H394" s="245">
        <v>2</v>
      </c>
      <c r="I394" s="246"/>
      <c r="J394" s="247">
        <f t="shared" si="0"/>
        <v>0</v>
      </c>
      <c r="K394" s="248"/>
      <c r="L394" s="249"/>
      <c r="M394" s="250" t="s">
        <v>1</v>
      </c>
      <c r="N394" s="251" t="s">
        <v>42</v>
      </c>
      <c r="O394" s="70"/>
      <c r="P394" s="204">
        <f t="shared" si="1"/>
        <v>0</v>
      </c>
      <c r="Q394" s="204">
        <v>2.1499999999999998E-2</v>
      </c>
      <c r="R394" s="204">
        <f t="shared" si="2"/>
        <v>4.2999999999999997E-2</v>
      </c>
      <c r="S394" s="204">
        <v>0</v>
      </c>
      <c r="T394" s="205">
        <f t="shared" si="3"/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06" t="s">
        <v>362</v>
      </c>
      <c r="AT394" s="206" t="s">
        <v>295</v>
      </c>
      <c r="AU394" s="206" t="s">
        <v>85</v>
      </c>
      <c r="AY394" s="16" t="s">
        <v>153</v>
      </c>
      <c r="BE394" s="207">
        <f t="shared" si="4"/>
        <v>0</v>
      </c>
      <c r="BF394" s="207">
        <f t="shared" si="5"/>
        <v>0</v>
      </c>
      <c r="BG394" s="207">
        <f t="shared" si="6"/>
        <v>0</v>
      </c>
      <c r="BH394" s="207">
        <f t="shared" si="7"/>
        <v>0</v>
      </c>
      <c r="BI394" s="207">
        <f t="shared" si="8"/>
        <v>0</v>
      </c>
      <c r="BJ394" s="16" t="s">
        <v>85</v>
      </c>
      <c r="BK394" s="207">
        <f t="shared" si="9"/>
        <v>0</v>
      </c>
      <c r="BL394" s="16" t="s">
        <v>274</v>
      </c>
      <c r="BM394" s="206" t="s">
        <v>625</v>
      </c>
    </row>
    <row r="395" spans="1:65" s="2" customFormat="1" ht="21.75" customHeight="1">
      <c r="A395" s="33"/>
      <c r="B395" s="34"/>
      <c r="C395" s="241" t="s">
        <v>626</v>
      </c>
      <c r="D395" s="241" t="s">
        <v>295</v>
      </c>
      <c r="E395" s="242" t="s">
        <v>627</v>
      </c>
      <c r="F395" s="243" t="s">
        <v>628</v>
      </c>
      <c r="G395" s="244" t="s">
        <v>290</v>
      </c>
      <c r="H395" s="245">
        <v>5</v>
      </c>
      <c r="I395" s="246"/>
      <c r="J395" s="247">
        <f t="shared" si="0"/>
        <v>0</v>
      </c>
      <c r="K395" s="248"/>
      <c r="L395" s="249"/>
      <c r="M395" s="250" t="s">
        <v>1</v>
      </c>
      <c r="N395" s="251" t="s">
        <v>42</v>
      </c>
      <c r="O395" s="70"/>
      <c r="P395" s="204">
        <f t="shared" si="1"/>
        <v>0</v>
      </c>
      <c r="Q395" s="204">
        <v>3.3000000000000002E-2</v>
      </c>
      <c r="R395" s="204">
        <f t="shared" si="2"/>
        <v>0.16500000000000001</v>
      </c>
      <c r="S395" s="204">
        <v>0</v>
      </c>
      <c r="T395" s="205">
        <f t="shared" si="3"/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06" t="s">
        <v>362</v>
      </c>
      <c r="AT395" s="206" t="s">
        <v>295</v>
      </c>
      <c r="AU395" s="206" t="s">
        <v>85</v>
      </c>
      <c r="AY395" s="16" t="s">
        <v>153</v>
      </c>
      <c r="BE395" s="207">
        <f t="shared" si="4"/>
        <v>0</v>
      </c>
      <c r="BF395" s="207">
        <f t="shared" si="5"/>
        <v>0</v>
      </c>
      <c r="BG395" s="207">
        <f t="shared" si="6"/>
        <v>0</v>
      </c>
      <c r="BH395" s="207">
        <f t="shared" si="7"/>
        <v>0</v>
      </c>
      <c r="BI395" s="207">
        <f t="shared" si="8"/>
        <v>0</v>
      </c>
      <c r="BJ395" s="16" t="s">
        <v>85</v>
      </c>
      <c r="BK395" s="207">
        <f t="shared" si="9"/>
        <v>0</v>
      </c>
      <c r="BL395" s="16" t="s">
        <v>274</v>
      </c>
      <c r="BM395" s="206" t="s">
        <v>629</v>
      </c>
    </row>
    <row r="396" spans="1:65" s="2" customFormat="1" ht="16.5" customHeight="1">
      <c r="A396" s="33"/>
      <c r="B396" s="34"/>
      <c r="C396" s="241" t="s">
        <v>630</v>
      </c>
      <c r="D396" s="241" t="s">
        <v>295</v>
      </c>
      <c r="E396" s="242" t="s">
        <v>631</v>
      </c>
      <c r="F396" s="243" t="s">
        <v>632</v>
      </c>
      <c r="G396" s="244" t="s">
        <v>290</v>
      </c>
      <c r="H396" s="245">
        <v>2</v>
      </c>
      <c r="I396" s="246"/>
      <c r="J396" s="247">
        <f t="shared" si="0"/>
        <v>0</v>
      </c>
      <c r="K396" s="248"/>
      <c r="L396" s="249"/>
      <c r="M396" s="250" t="s">
        <v>1</v>
      </c>
      <c r="N396" s="251" t="s">
        <v>42</v>
      </c>
      <c r="O396" s="70"/>
      <c r="P396" s="204">
        <f t="shared" si="1"/>
        <v>0</v>
      </c>
      <c r="Q396" s="204">
        <v>2.1499999999999998E-2</v>
      </c>
      <c r="R396" s="204">
        <f t="shared" si="2"/>
        <v>4.2999999999999997E-2</v>
      </c>
      <c r="S396" s="204">
        <v>0</v>
      </c>
      <c r="T396" s="205">
        <f t="shared" si="3"/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06" t="s">
        <v>362</v>
      </c>
      <c r="AT396" s="206" t="s">
        <v>295</v>
      </c>
      <c r="AU396" s="206" t="s">
        <v>85</v>
      </c>
      <c r="AY396" s="16" t="s">
        <v>153</v>
      </c>
      <c r="BE396" s="207">
        <f t="shared" si="4"/>
        <v>0</v>
      </c>
      <c r="BF396" s="207">
        <f t="shared" si="5"/>
        <v>0</v>
      </c>
      <c r="BG396" s="207">
        <f t="shared" si="6"/>
        <v>0</v>
      </c>
      <c r="BH396" s="207">
        <f t="shared" si="7"/>
        <v>0</v>
      </c>
      <c r="BI396" s="207">
        <f t="shared" si="8"/>
        <v>0</v>
      </c>
      <c r="BJ396" s="16" t="s">
        <v>85</v>
      </c>
      <c r="BK396" s="207">
        <f t="shared" si="9"/>
        <v>0</v>
      </c>
      <c r="BL396" s="16" t="s">
        <v>274</v>
      </c>
      <c r="BM396" s="206" t="s">
        <v>633</v>
      </c>
    </row>
    <row r="397" spans="1:65" s="2" customFormat="1" ht="33" customHeight="1">
      <c r="A397" s="33"/>
      <c r="B397" s="34"/>
      <c r="C397" s="194" t="s">
        <v>634</v>
      </c>
      <c r="D397" s="194" t="s">
        <v>154</v>
      </c>
      <c r="E397" s="195" t="s">
        <v>635</v>
      </c>
      <c r="F397" s="196" t="s">
        <v>636</v>
      </c>
      <c r="G397" s="197" t="s">
        <v>290</v>
      </c>
      <c r="H397" s="198">
        <v>9</v>
      </c>
      <c r="I397" s="199"/>
      <c r="J397" s="200">
        <f t="shared" si="0"/>
        <v>0</v>
      </c>
      <c r="K397" s="201"/>
      <c r="L397" s="38"/>
      <c r="M397" s="202" t="s">
        <v>1</v>
      </c>
      <c r="N397" s="203" t="s">
        <v>42</v>
      </c>
      <c r="O397" s="70"/>
      <c r="P397" s="204">
        <f t="shared" si="1"/>
        <v>0</v>
      </c>
      <c r="Q397" s="204">
        <v>0</v>
      </c>
      <c r="R397" s="204">
        <f t="shared" si="2"/>
        <v>0</v>
      </c>
      <c r="S397" s="204">
        <v>0</v>
      </c>
      <c r="T397" s="205">
        <f t="shared" si="3"/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06" t="s">
        <v>274</v>
      </c>
      <c r="AT397" s="206" t="s">
        <v>154</v>
      </c>
      <c r="AU397" s="206" t="s">
        <v>85</v>
      </c>
      <c r="AY397" s="16" t="s">
        <v>153</v>
      </c>
      <c r="BE397" s="207">
        <f t="shared" si="4"/>
        <v>0</v>
      </c>
      <c r="BF397" s="207">
        <f t="shared" si="5"/>
        <v>0</v>
      </c>
      <c r="BG397" s="207">
        <f t="shared" si="6"/>
        <v>0</v>
      </c>
      <c r="BH397" s="207">
        <f t="shared" si="7"/>
        <v>0</v>
      </c>
      <c r="BI397" s="207">
        <f t="shared" si="8"/>
        <v>0</v>
      </c>
      <c r="BJ397" s="16" t="s">
        <v>85</v>
      </c>
      <c r="BK397" s="207">
        <f t="shared" si="9"/>
        <v>0</v>
      </c>
      <c r="BL397" s="16" t="s">
        <v>274</v>
      </c>
      <c r="BM397" s="206" t="s">
        <v>637</v>
      </c>
    </row>
    <row r="398" spans="1:65" s="12" customFormat="1" ht="11.25">
      <c r="B398" s="208"/>
      <c r="C398" s="209"/>
      <c r="D398" s="210" t="s">
        <v>160</v>
      </c>
      <c r="E398" s="211" t="s">
        <v>1</v>
      </c>
      <c r="F398" s="212" t="s">
        <v>638</v>
      </c>
      <c r="G398" s="209"/>
      <c r="H398" s="213">
        <v>9</v>
      </c>
      <c r="I398" s="214"/>
      <c r="J398" s="209"/>
      <c r="K398" s="209"/>
      <c r="L398" s="215"/>
      <c r="M398" s="216"/>
      <c r="N398" s="217"/>
      <c r="O398" s="217"/>
      <c r="P398" s="217"/>
      <c r="Q398" s="217"/>
      <c r="R398" s="217"/>
      <c r="S398" s="217"/>
      <c r="T398" s="218"/>
      <c r="AT398" s="219" t="s">
        <v>160</v>
      </c>
      <c r="AU398" s="219" t="s">
        <v>85</v>
      </c>
      <c r="AV398" s="12" t="s">
        <v>87</v>
      </c>
      <c r="AW398" s="12" t="s">
        <v>33</v>
      </c>
      <c r="AX398" s="12" t="s">
        <v>85</v>
      </c>
      <c r="AY398" s="219" t="s">
        <v>153</v>
      </c>
    </row>
    <row r="399" spans="1:65" s="2" customFormat="1" ht="33" customHeight="1">
      <c r="A399" s="33"/>
      <c r="B399" s="34"/>
      <c r="C399" s="194" t="s">
        <v>639</v>
      </c>
      <c r="D399" s="194" t="s">
        <v>154</v>
      </c>
      <c r="E399" s="195" t="s">
        <v>640</v>
      </c>
      <c r="F399" s="196" t="s">
        <v>641</v>
      </c>
      <c r="G399" s="197" t="s">
        <v>290</v>
      </c>
      <c r="H399" s="198">
        <v>1</v>
      </c>
      <c r="I399" s="199"/>
      <c r="J399" s="200">
        <f t="shared" ref="J399:J405" si="10">ROUND(I399*H399,2)</f>
        <v>0</v>
      </c>
      <c r="K399" s="201"/>
      <c r="L399" s="38"/>
      <c r="M399" s="202" t="s">
        <v>1</v>
      </c>
      <c r="N399" s="203" t="s">
        <v>42</v>
      </c>
      <c r="O399" s="70"/>
      <c r="P399" s="204">
        <f t="shared" ref="P399:P405" si="11">O399*H399</f>
        <v>0</v>
      </c>
      <c r="Q399" s="204">
        <v>0</v>
      </c>
      <c r="R399" s="204">
        <f t="shared" ref="R399:R405" si="12">Q399*H399</f>
        <v>0</v>
      </c>
      <c r="S399" s="204">
        <v>0</v>
      </c>
      <c r="T399" s="205">
        <f t="shared" ref="T399:T405" si="13"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206" t="s">
        <v>274</v>
      </c>
      <c r="AT399" s="206" t="s">
        <v>154</v>
      </c>
      <c r="AU399" s="206" t="s">
        <v>85</v>
      </c>
      <c r="AY399" s="16" t="s">
        <v>153</v>
      </c>
      <c r="BE399" s="207">
        <f t="shared" ref="BE399:BE405" si="14">IF(N399="základní",J399,0)</f>
        <v>0</v>
      </c>
      <c r="BF399" s="207">
        <f t="shared" ref="BF399:BF405" si="15">IF(N399="snížená",J399,0)</f>
        <v>0</v>
      </c>
      <c r="BG399" s="207">
        <f t="shared" ref="BG399:BG405" si="16">IF(N399="zákl. přenesená",J399,0)</f>
        <v>0</v>
      </c>
      <c r="BH399" s="207">
        <f t="shared" ref="BH399:BH405" si="17">IF(N399="sníž. přenesená",J399,0)</f>
        <v>0</v>
      </c>
      <c r="BI399" s="207">
        <f t="shared" ref="BI399:BI405" si="18">IF(N399="nulová",J399,0)</f>
        <v>0</v>
      </c>
      <c r="BJ399" s="16" t="s">
        <v>85</v>
      </c>
      <c r="BK399" s="207">
        <f t="shared" ref="BK399:BK405" si="19">ROUND(I399*H399,2)</f>
        <v>0</v>
      </c>
      <c r="BL399" s="16" t="s">
        <v>274</v>
      </c>
      <c r="BM399" s="206" t="s">
        <v>642</v>
      </c>
    </row>
    <row r="400" spans="1:65" s="2" customFormat="1" ht="33" customHeight="1">
      <c r="A400" s="33"/>
      <c r="B400" s="34"/>
      <c r="C400" s="194" t="s">
        <v>643</v>
      </c>
      <c r="D400" s="194" t="s">
        <v>154</v>
      </c>
      <c r="E400" s="195" t="s">
        <v>644</v>
      </c>
      <c r="F400" s="196" t="s">
        <v>645</v>
      </c>
      <c r="G400" s="197" t="s">
        <v>290</v>
      </c>
      <c r="H400" s="198">
        <v>1</v>
      </c>
      <c r="I400" s="199"/>
      <c r="J400" s="200">
        <f t="shared" si="10"/>
        <v>0</v>
      </c>
      <c r="K400" s="201"/>
      <c r="L400" s="38"/>
      <c r="M400" s="202" t="s">
        <v>1</v>
      </c>
      <c r="N400" s="203" t="s">
        <v>42</v>
      </c>
      <c r="O400" s="70"/>
      <c r="P400" s="204">
        <f t="shared" si="11"/>
        <v>0</v>
      </c>
      <c r="Q400" s="204">
        <v>0</v>
      </c>
      <c r="R400" s="204">
        <f t="shared" si="12"/>
        <v>0</v>
      </c>
      <c r="S400" s="204">
        <v>0</v>
      </c>
      <c r="T400" s="205">
        <f t="shared" si="13"/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06" t="s">
        <v>274</v>
      </c>
      <c r="AT400" s="206" t="s">
        <v>154</v>
      </c>
      <c r="AU400" s="206" t="s">
        <v>85</v>
      </c>
      <c r="AY400" s="16" t="s">
        <v>153</v>
      </c>
      <c r="BE400" s="207">
        <f t="shared" si="14"/>
        <v>0</v>
      </c>
      <c r="BF400" s="207">
        <f t="shared" si="15"/>
        <v>0</v>
      </c>
      <c r="BG400" s="207">
        <f t="shared" si="16"/>
        <v>0</v>
      </c>
      <c r="BH400" s="207">
        <f t="shared" si="17"/>
        <v>0</v>
      </c>
      <c r="BI400" s="207">
        <f t="shared" si="18"/>
        <v>0</v>
      </c>
      <c r="BJ400" s="16" t="s">
        <v>85</v>
      </c>
      <c r="BK400" s="207">
        <f t="shared" si="19"/>
        <v>0</v>
      </c>
      <c r="BL400" s="16" t="s">
        <v>274</v>
      </c>
      <c r="BM400" s="206" t="s">
        <v>646</v>
      </c>
    </row>
    <row r="401" spans="1:65" s="2" customFormat="1" ht="21.75" customHeight="1">
      <c r="A401" s="33"/>
      <c r="B401" s="34"/>
      <c r="C401" s="241" t="s">
        <v>647</v>
      </c>
      <c r="D401" s="241" t="s">
        <v>295</v>
      </c>
      <c r="E401" s="242" t="s">
        <v>648</v>
      </c>
      <c r="F401" s="243" t="s">
        <v>649</v>
      </c>
      <c r="G401" s="244" t="s">
        <v>290</v>
      </c>
      <c r="H401" s="245">
        <v>1</v>
      </c>
      <c r="I401" s="246"/>
      <c r="J401" s="247">
        <f t="shared" si="10"/>
        <v>0</v>
      </c>
      <c r="K401" s="248"/>
      <c r="L401" s="249"/>
      <c r="M401" s="250" t="s">
        <v>1</v>
      </c>
      <c r="N401" s="251" t="s">
        <v>42</v>
      </c>
      <c r="O401" s="70"/>
      <c r="P401" s="204">
        <f t="shared" si="11"/>
        <v>0</v>
      </c>
      <c r="Q401" s="204">
        <v>3.7999999999999999E-2</v>
      </c>
      <c r="R401" s="204">
        <f t="shared" si="12"/>
        <v>3.7999999999999999E-2</v>
      </c>
      <c r="S401" s="204">
        <v>0</v>
      </c>
      <c r="T401" s="205">
        <f t="shared" si="13"/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206" t="s">
        <v>362</v>
      </c>
      <c r="AT401" s="206" t="s">
        <v>295</v>
      </c>
      <c r="AU401" s="206" t="s">
        <v>85</v>
      </c>
      <c r="AY401" s="16" t="s">
        <v>153</v>
      </c>
      <c r="BE401" s="207">
        <f t="shared" si="14"/>
        <v>0</v>
      </c>
      <c r="BF401" s="207">
        <f t="shared" si="15"/>
        <v>0</v>
      </c>
      <c r="BG401" s="207">
        <f t="shared" si="16"/>
        <v>0</v>
      </c>
      <c r="BH401" s="207">
        <f t="shared" si="17"/>
        <v>0</v>
      </c>
      <c r="BI401" s="207">
        <f t="shared" si="18"/>
        <v>0</v>
      </c>
      <c r="BJ401" s="16" t="s">
        <v>85</v>
      </c>
      <c r="BK401" s="207">
        <f t="shared" si="19"/>
        <v>0</v>
      </c>
      <c r="BL401" s="16" t="s">
        <v>274</v>
      </c>
      <c r="BM401" s="206" t="s">
        <v>650</v>
      </c>
    </row>
    <row r="402" spans="1:65" s="2" customFormat="1" ht="21.75" customHeight="1">
      <c r="A402" s="33"/>
      <c r="B402" s="34"/>
      <c r="C402" s="241" t="s">
        <v>651</v>
      </c>
      <c r="D402" s="241" t="s">
        <v>295</v>
      </c>
      <c r="E402" s="242" t="s">
        <v>652</v>
      </c>
      <c r="F402" s="243" t="s">
        <v>653</v>
      </c>
      <c r="G402" s="244" t="s">
        <v>290</v>
      </c>
      <c r="H402" s="245">
        <v>1</v>
      </c>
      <c r="I402" s="246"/>
      <c r="J402" s="247">
        <f t="shared" si="10"/>
        <v>0</v>
      </c>
      <c r="K402" s="248"/>
      <c r="L402" s="249"/>
      <c r="M402" s="250" t="s">
        <v>1</v>
      </c>
      <c r="N402" s="251" t="s">
        <v>42</v>
      </c>
      <c r="O402" s="70"/>
      <c r="P402" s="204">
        <f t="shared" si="11"/>
        <v>0</v>
      </c>
      <c r="Q402" s="204">
        <v>0.06</v>
      </c>
      <c r="R402" s="204">
        <f t="shared" si="12"/>
        <v>0.06</v>
      </c>
      <c r="S402" s="204">
        <v>0</v>
      </c>
      <c r="T402" s="205">
        <f t="shared" si="13"/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06" t="s">
        <v>362</v>
      </c>
      <c r="AT402" s="206" t="s">
        <v>295</v>
      </c>
      <c r="AU402" s="206" t="s">
        <v>85</v>
      </c>
      <c r="AY402" s="16" t="s">
        <v>153</v>
      </c>
      <c r="BE402" s="207">
        <f t="shared" si="14"/>
        <v>0</v>
      </c>
      <c r="BF402" s="207">
        <f t="shared" si="15"/>
        <v>0</v>
      </c>
      <c r="BG402" s="207">
        <f t="shared" si="16"/>
        <v>0</v>
      </c>
      <c r="BH402" s="207">
        <f t="shared" si="17"/>
        <v>0</v>
      </c>
      <c r="BI402" s="207">
        <f t="shared" si="18"/>
        <v>0</v>
      </c>
      <c r="BJ402" s="16" t="s">
        <v>85</v>
      </c>
      <c r="BK402" s="207">
        <f t="shared" si="19"/>
        <v>0</v>
      </c>
      <c r="BL402" s="16" t="s">
        <v>274</v>
      </c>
      <c r="BM402" s="206" t="s">
        <v>654</v>
      </c>
    </row>
    <row r="403" spans="1:65" s="2" customFormat="1" ht="44.25" customHeight="1">
      <c r="A403" s="33"/>
      <c r="B403" s="34"/>
      <c r="C403" s="194" t="s">
        <v>655</v>
      </c>
      <c r="D403" s="194" t="s">
        <v>154</v>
      </c>
      <c r="E403" s="195" t="s">
        <v>656</v>
      </c>
      <c r="F403" s="196" t="s">
        <v>657</v>
      </c>
      <c r="G403" s="197" t="s">
        <v>290</v>
      </c>
      <c r="H403" s="198">
        <v>1</v>
      </c>
      <c r="I403" s="199"/>
      <c r="J403" s="200">
        <f t="shared" si="10"/>
        <v>0</v>
      </c>
      <c r="K403" s="201"/>
      <c r="L403" s="38"/>
      <c r="M403" s="202" t="s">
        <v>1</v>
      </c>
      <c r="N403" s="203" t="s">
        <v>42</v>
      </c>
      <c r="O403" s="70"/>
      <c r="P403" s="204">
        <f t="shared" si="11"/>
        <v>0</v>
      </c>
      <c r="Q403" s="204">
        <v>0</v>
      </c>
      <c r="R403" s="204">
        <f t="shared" si="12"/>
        <v>0</v>
      </c>
      <c r="S403" s="204">
        <v>1.2500000000000001E-2</v>
      </c>
      <c r="T403" s="205">
        <f t="shared" si="13"/>
        <v>1.2500000000000001E-2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06" t="s">
        <v>274</v>
      </c>
      <c r="AT403" s="206" t="s">
        <v>154</v>
      </c>
      <c r="AU403" s="206" t="s">
        <v>85</v>
      </c>
      <c r="AY403" s="16" t="s">
        <v>153</v>
      </c>
      <c r="BE403" s="207">
        <f t="shared" si="14"/>
        <v>0</v>
      </c>
      <c r="BF403" s="207">
        <f t="shared" si="15"/>
        <v>0</v>
      </c>
      <c r="BG403" s="207">
        <f t="shared" si="16"/>
        <v>0</v>
      </c>
      <c r="BH403" s="207">
        <f t="shared" si="17"/>
        <v>0</v>
      </c>
      <c r="BI403" s="207">
        <f t="shared" si="18"/>
        <v>0</v>
      </c>
      <c r="BJ403" s="16" t="s">
        <v>85</v>
      </c>
      <c r="BK403" s="207">
        <f t="shared" si="19"/>
        <v>0</v>
      </c>
      <c r="BL403" s="16" t="s">
        <v>274</v>
      </c>
      <c r="BM403" s="206" t="s">
        <v>658</v>
      </c>
    </row>
    <row r="404" spans="1:65" s="2" customFormat="1" ht="44.25" customHeight="1">
      <c r="A404" s="33"/>
      <c r="B404" s="34"/>
      <c r="C404" s="194" t="s">
        <v>659</v>
      </c>
      <c r="D404" s="194" t="s">
        <v>154</v>
      </c>
      <c r="E404" s="195" t="s">
        <v>660</v>
      </c>
      <c r="F404" s="196" t="s">
        <v>661</v>
      </c>
      <c r="G404" s="197" t="s">
        <v>290</v>
      </c>
      <c r="H404" s="198">
        <v>1</v>
      </c>
      <c r="I404" s="199"/>
      <c r="J404" s="200">
        <f t="shared" si="10"/>
        <v>0</v>
      </c>
      <c r="K404" s="201"/>
      <c r="L404" s="38"/>
      <c r="M404" s="202" t="s">
        <v>1</v>
      </c>
      <c r="N404" s="203" t="s">
        <v>42</v>
      </c>
      <c r="O404" s="70"/>
      <c r="P404" s="204">
        <f t="shared" si="11"/>
        <v>0</v>
      </c>
      <c r="Q404" s="204">
        <v>0</v>
      </c>
      <c r="R404" s="204">
        <f t="shared" si="12"/>
        <v>0</v>
      </c>
      <c r="S404" s="204">
        <v>1.7000000000000001E-2</v>
      </c>
      <c r="T404" s="205">
        <f t="shared" si="13"/>
        <v>1.7000000000000001E-2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06" t="s">
        <v>274</v>
      </c>
      <c r="AT404" s="206" t="s">
        <v>154</v>
      </c>
      <c r="AU404" s="206" t="s">
        <v>85</v>
      </c>
      <c r="AY404" s="16" t="s">
        <v>153</v>
      </c>
      <c r="BE404" s="207">
        <f t="shared" si="14"/>
        <v>0</v>
      </c>
      <c r="BF404" s="207">
        <f t="shared" si="15"/>
        <v>0</v>
      </c>
      <c r="BG404" s="207">
        <f t="shared" si="16"/>
        <v>0</v>
      </c>
      <c r="BH404" s="207">
        <f t="shared" si="17"/>
        <v>0</v>
      </c>
      <c r="BI404" s="207">
        <f t="shared" si="18"/>
        <v>0</v>
      </c>
      <c r="BJ404" s="16" t="s">
        <v>85</v>
      </c>
      <c r="BK404" s="207">
        <f t="shared" si="19"/>
        <v>0</v>
      </c>
      <c r="BL404" s="16" t="s">
        <v>274</v>
      </c>
      <c r="BM404" s="206" t="s">
        <v>662</v>
      </c>
    </row>
    <row r="405" spans="1:65" s="2" customFormat="1" ht="44.25" customHeight="1">
      <c r="A405" s="33"/>
      <c r="B405" s="34"/>
      <c r="C405" s="194" t="s">
        <v>663</v>
      </c>
      <c r="D405" s="194" t="s">
        <v>154</v>
      </c>
      <c r="E405" s="195" t="s">
        <v>664</v>
      </c>
      <c r="F405" s="196" t="s">
        <v>665</v>
      </c>
      <c r="G405" s="197" t="s">
        <v>290</v>
      </c>
      <c r="H405" s="198">
        <v>13</v>
      </c>
      <c r="I405" s="199"/>
      <c r="J405" s="200">
        <f t="shared" si="10"/>
        <v>0</v>
      </c>
      <c r="K405" s="201"/>
      <c r="L405" s="38"/>
      <c r="M405" s="202" t="s">
        <v>1</v>
      </c>
      <c r="N405" s="203" t="s">
        <v>42</v>
      </c>
      <c r="O405" s="70"/>
      <c r="P405" s="204">
        <f t="shared" si="11"/>
        <v>0</v>
      </c>
      <c r="Q405" s="204">
        <v>0</v>
      </c>
      <c r="R405" s="204">
        <f t="shared" si="12"/>
        <v>0</v>
      </c>
      <c r="S405" s="204">
        <v>2.4E-2</v>
      </c>
      <c r="T405" s="205">
        <f t="shared" si="13"/>
        <v>0.312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06" t="s">
        <v>274</v>
      </c>
      <c r="AT405" s="206" t="s">
        <v>154</v>
      </c>
      <c r="AU405" s="206" t="s">
        <v>85</v>
      </c>
      <c r="AY405" s="16" t="s">
        <v>153</v>
      </c>
      <c r="BE405" s="207">
        <f t="shared" si="14"/>
        <v>0</v>
      </c>
      <c r="BF405" s="207">
        <f t="shared" si="15"/>
        <v>0</v>
      </c>
      <c r="BG405" s="207">
        <f t="shared" si="16"/>
        <v>0</v>
      </c>
      <c r="BH405" s="207">
        <f t="shared" si="17"/>
        <v>0</v>
      </c>
      <c r="BI405" s="207">
        <f t="shared" si="18"/>
        <v>0</v>
      </c>
      <c r="BJ405" s="16" t="s">
        <v>85</v>
      </c>
      <c r="BK405" s="207">
        <f t="shared" si="19"/>
        <v>0</v>
      </c>
      <c r="BL405" s="16" t="s">
        <v>274</v>
      </c>
      <c r="BM405" s="206" t="s">
        <v>666</v>
      </c>
    </row>
    <row r="406" spans="1:65" s="12" customFormat="1" ht="11.25">
      <c r="B406" s="208"/>
      <c r="C406" s="209"/>
      <c r="D406" s="210" t="s">
        <v>160</v>
      </c>
      <c r="E406" s="211" t="s">
        <v>1</v>
      </c>
      <c r="F406" s="212" t="s">
        <v>667</v>
      </c>
      <c r="G406" s="209"/>
      <c r="H406" s="213">
        <v>13</v>
      </c>
      <c r="I406" s="214"/>
      <c r="J406" s="209"/>
      <c r="K406" s="209"/>
      <c r="L406" s="215"/>
      <c r="M406" s="216"/>
      <c r="N406" s="217"/>
      <c r="O406" s="217"/>
      <c r="P406" s="217"/>
      <c r="Q406" s="217"/>
      <c r="R406" s="217"/>
      <c r="S406" s="217"/>
      <c r="T406" s="218"/>
      <c r="AT406" s="219" t="s">
        <v>160</v>
      </c>
      <c r="AU406" s="219" t="s">
        <v>85</v>
      </c>
      <c r="AV406" s="12" t="s">
        <v>87</v>
      </c>
      <c r="AW406" s="12" t="s">
        <v>33</v>
      </c>
      <c r="AX406" s="12" t="s">
        <v>85</v>
      </c>
      <c r="AY406" s="219" t="s">
        <v>153</v>
      </c>
    </row>
    <row r="407" spans="1:65" s="2" customFormat="1" ht="33" customHeight="1">
      <c r="A407" s="33"/>
      <c r="B407" s="34"/>
      <c r="C407" s="194" t="s">
        <v>668</v>
      </c>
      <c r="D407" s="194" t="s">
        <v>154</v>
      </c>
      <c r="E407" s="195" t="s">
        <v>669</v>
      </c>
      <c r="F407" s="196" t="s">
        <v>670</v>
      </c>
      <c r="G407" s="197" t="s">
        <v>290</v>
      </c>
      <c r="H407" s="198">
        <v>5</v>
      </c>
      <c r="I407" s="199"/>
      <c r="J407" s="200">
        <f>ROUND(I407*H407,2)</f>
        <v>0</v>
      </c>
      <c r="K407" s="201"/>
      <c r="L407" s="38"/>
      <c r="M407" s="202" t="s">
        <v>1</v>
      </c>
      <c r="N407" s="203" t="s">
        <v>42</v>
      </c>
      <c r="O407" s="70"/>
      <c r="P407" s="204">
        <f>O407*H407</f>
        <v>0</v>
      </c>
      <c r="Q407" s="204">
        <v>0</v>
      </c>
      <c r="R407" s="204">
        <f>Q407*H407</f>
        <v>0</v>
      </c>
      <c r="S407" s="204">
        <v>0</v>
      </c>
      <c r="T407" s="205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06" t="s">
        <v>274</v>
      </c>
      <c r="AT407" s="206" t="s">
        <v>154</v>
      </c>
      <c r="AU407" s="206" t="s">
        <v>85</v>
      </c>
      <c r="AY407" s="16" t="s">
        <v>153</v>
      </c>
      <c r="BE407" s="207">
        <f>IF(N407="základní",J407,0)</f>
        <v>0</v>
      </c>
      <c r="BF407" s="207">
        <f>IF(N407="snížená",J407,0)</f>
        <v>0</v>
      </c>
      <c r="BG407" s="207">
        <f>IF(N407="zákl. přenesená",J407,0)</f>
        <v>0</v>
      </c>
      <c r="BH407" s="207">
        <f>IF(N407="sníž. přenesená",J407,0)</f>
        <v>0</v>
      </c>
      <c r="BI407" s="207">
        <f>IF(N407="nulová",J407,0)</f>
        <v>0</v>
      </c>
      <c r="BJ407" s="16" t="s">
        <v>85</v>
      </c>
      <c r="BK407" s="207">
        <f>ROUND(I407*H407,2)</f>
        <v>0</v>
      </c>
      <c r="BL407" s="16" t="s">
        <v>274</v>
      </c>
      <c r="BM407" s="206" t="s">
        <v>671</v>
      </c>
    </row>
    <row r="408" spans="1:65" s="12" customFormat="1" ht="11.25">
      <c r="B408" s="208"/>
      <c r="C408" s="209"/>
      <c r="D408" s="210" t="s">
        <v>160</v>
      </c>
      <c r="E408" s="211" t="s">
        <v>1</v>
      </c>
      <c r="F408" s="212" t="s">
        <v>188</v>
      </c>
      <c r="G408" s="209"/>
      <c r="H408" s="213">
        <v>5</v>
      </c>
      <c r="I408" s="214"/>
      <c r="J408" s="209"/>
      <c r="K408" s="209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160</v>
      </c>
      <c r="AU408" s="219" t="s">
        <v>85</v>
      </c>
      <c r="AV408" s="12" t="s">
        <v>87</v>
      </c>
      <c r="AW408" s="12" t="s">
        <v>33</v>
      </c>
      <c r="AX408" s="12" t="s">
        <v>85</v>
      </c>
      <c r="AY408" s="219" t="s">
        <v>153</v>
      </c>
    </row>
    <row r="409" spans="1:65" s="2" customFormat="1" ht="16.5" customHeight="1">
      <c r="A409" s="33"/>
      <c r="B409" s="34"/>
      <c r="C409" s="241" t="s">
        <v>672</v>
      </c>
      <c r="D409" s="241" t="s">
        <v>295</v>
      </c>
      <c r="E409" s="242" t="s">
        <v>673</v>
      </c>
      <c r="F409" s="243" t="s">
        <v>674</v>
      </c>
      <c r="G409" s="244" t="s">
        <v>277</v>
      </c>
      <c r="H409" s="245">
        <v>7.45</v>
      </c>
      <c r="I409" s="246"/>
      <c r="J409" s="247">
        <f>ROUND(I409*H409,2)</f>
        <v>0</v>
      </c>
      <c r="K409" s="248"/>
      <c r="L409" s="249"/>
      <c r="M409" s="250" t="s">
        <v>1</v>
      </c>
      <c r="N409" s="251" t="s">
        <v>42</v>
      </c>
      <c r="O409" s="70"/>
      <c r="P409" s="204">
        <f>O409*H409</f>
        <v>0</v>
      </c>
      <c r="Q409" s="204">
        <v>5.0000000000000001E-3</v>
      </c>
      <c r="R409" s="204">
        <f>Q409*H409</f>
        <v>3.7249999999999998E-2</v>
      </c>
      <c r="S409" s="204">
        <v>0</v>
      </c>
      <c r="T409" s="205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206" t="s">
        <v>362</v>
      </c>
      <c r="AT409" s="206" t="s">
        <v>295</v>
      </c>
      <c r="AU409" s="206" t="s">
        <v>85</v>
      </c>
      <c r="AY409" s="16" t="s">
        <v>153</v>
      </c>
      <c r="BE409" s="207">
        <f>IF(N409="základní",J409,0)</f>
        <v>0</v>
      </c>
      <c r="BF409" s="207">
        <f>IF(N409="snížená",J409,0)</f>
        <v>0</v>
      </c>
      <c r="BG409" s="207">
        <f>IF(N409="zákl. přenesená",J409,0)</f>
        <v>0</v>
      </c>
      <c r="BH409" s="207">
        <f>IF(N409="sníž. přenesená",J409,0)</f>
        <v>0</v>
      </c>
      <c r="BI409" s="207">
        <f>IF(N409="nulová",J409,0)</f>
        <v>0</v>
      </c>
      <c r="BJ409" s="16" t="s">
        <v>85</v>
      </c>
      <c r="BK409" s="207">
        <f>ROUND(I409*H409,2)</f>
        <v>0</v>
      </c>
      <c r="BL409" s="16" t="s">
        <v>274</v>
      </c>
      <c r="BM409" s="206" t="s">
        <v>675</v>
      </c>
    </row>
    <row r="410" spans="1:65" s="12" customFormat="1" ht="11.25">
      <c r="B410" s="208"/>
      <c r="C410" s="209"/>
      <c r="D410" s="210" t="s">
        <v>160</v>
      </c>
      <c r="E410" s="211" t="s">
        <v>1</v>
      </c>
      <c r="F410" s="212" t="s">
        <v>676</v>
      </c>
      <c r="G410" s="209"/>
      <c r="H410" s="213">
        <v>7.45</v>
      </c>
      <c r="I410" s="214"/>
      <c r="J410" s="209"/>
      <c r="K410" s="209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160</v>
      </c>
      <c r="AU410" s="219" t="s">
        <v>85</v>
      </c>
      <c r="AV410" s="12" t="s">
        <v>87</v>
      </c>
      <c r="AW410" s="12" t="s">
        <v>33</v>
      </c>
      <c r="AX410" s="12" t="s">
        <v>85</v>
      </c>
      <c r="AY410" s="219" t="s">
        <v>153</v>
      </c>
    </row>
    <row r="411" spans="1:65" s="2" customFormat="1" ht="33" customHeight="1">
      <c r="A411" s="33"/>
      <c r="B411" s="34"/>
      <c r="C411" s="194" t="s">
        <v>677</v>
      </c>
      <c r="D411" s="194" t="s">
        <v>154</v>
      </c>
      <c r="E411" s="195" t="s">
        <v>678</v>
      </c>
      <c r="F411" s="196" t="s">
        <v>679</v>
      </c>
      <c r="G411" s="197" t="s">
        <v>507</v>
      </c>
      <c r="H411" s="252"/>
      <c r="I411" s="199"/>
      <c r="J411" s="200">
        <f>ROUND(I411*H411,2)</f>
        <v>0</v>
      </c>
      <c r="K411" s="201"/>
      <c r="L411" s="38"/>
      <c r="M411" s="202" t="s">
        <v>1</v>
      </c>
      <c r="N411" s="203" t="s">
        <v>42</v>
      </c>
      <c r="O411" s="70"/>
      <c r="P411" s="204">
        <f>O411*H411</f>
        <v>0</v>
      </c>
      <c r="Q411" s="204">
        <v>0</v>
      </c>
      <c r="R411" s="204">
        <f>Q411*H411</f>
        <v>0</v>
      </c>
      <c r="S411" s="204">
        <v>0</v>
      </c>
      <c r="T411" s="205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206" t="s">
        <v>274</v>
      </c>
      <c r="AT411" s="206" t="s">
        <v>154</v>
      </c>
      <c r="AU411" s="206" t="s">
        <v>85</v>
      </c>
      <c r="AY411" s="16" t="s">
        <v>153</v>
      </c>
      <c r="BE411" s="207">
        <f>IF(N411="základní",J411,0)</f>
        <v>0</v>
      </c>
      <c r="BF411" s="207">
        <f>IF(N411="snížená",J411,0)</f>
        <v>0</v>
      </c>
      <c r="BG411" s="207">
        <f>IF(N411="zákl. přenesená",J411,0)</f>
        <v>0</v>
      </c>
      <c r="BH411" s="207">
        <f>IF(N411="sníž. přenesená",J411,0)</f>
        <v>0</v>
      </c>
      <c r="BI411" s="207">
        <f>IF(N411="nulová",J411,0)</f>
        <v>0</v>
      </c>
      <c r="BJ411" s="16" t="s">
        <v>85</v>
      </c>
      <c r="BK411" s="207">
        <f>ROUND(I411*H411,2)</f>
        <v>0</v>
      </c>
      <c r="BL411" s="16" t="s">
        <v>274</v>
      </c>
      <c r="BM411" s="206" t="s">
        <v>680</v>
      </c>
    </row>
    <row r="412" spans="1:65" s="11" customFormat="1" ht="25.9" customHeight="1">
      <c r="B412" s="180"/>
      <c r="C412" s="181"/>
      <c r="D412" s="182" t="s">
        <v>76</v>
      </c>
      <c r="E412" s="183" t="s">
        <v>681</v>
      </c>
      <c r="F412" s="183" t="s">
        <v>682</v>
      </c>
      <c r="G412" s="181"/>
      <c r="H412" s="181"/>
      <c r="I412" s="184"/>
      <c r="J412" s="185">
        <f>BK412</f>
        <v>0</v>
      </c>
      <c r="K412" s="181"/>
      <c r="L412" s="186"/>
      <c r="M412" s="187"/>
      <c r="N412" s="188"/>
      <c r="O412" s="188"/>
      <c r="P412" s="189">
        <f>SUM(P413:P421)</f>
        <v>0</v>
      </c>
      <c r="Q412" s="188"/>
      <c r="R412" s="189">
        <f>SUM(R413:R421)</f>
        <v>1.0275E-3</v>
      </c>
      <c r="S412" s="188"/>
      <c r="T412" s="190">
        <f>SUM(T413:T421)</f>
        <v>0.10275000000000001</v>
      </c>
      <c r="AR412" s="191" t="s">
        <v>87</v>
      </c>
      <c r="AT412" s="192" t="s">
        <v>76</v>
      </c>
      <c r="AU412" s="192" t="s">
        <v>77</v>
      </c>
      <c r="AY412" s="191" t="s">
        <v>153</v>
      </c>
      <c r="BK412" s="193">
        <f>SUM(BK413:BK421)</f>
        <v>0</v>
      </c>
    </row>
    <row r="413" spans="1:65" s="2" customFormat="1" ht="21.75" customHeight="1">
      <c r="A413" s="33"/>
      <c r="B413" s="34"/>
      <c r="C413" s="194" t="s">
        <v>683</v>
      </c>
      <c r="D413" s="194" t="s">
        <v>154</v>
      </c>
      <c r="E413" s="195" t="s">
        <v>684</v>
      </c>
      <c r="F413" s="196" t="s">
        <v>685</v>
      </c>
      <c r="G413" s="197" t="s">
        <v>514</v>
      </c>
      <c r="H413" s="198">
        <v>1</v>
      </c>
      <c r="I413" s="199"/>
      <c r="J413" s="200">
        <f t="shared" ref="J413:J418" si="20">ROUND(I413*H413,2)</f>
        <v>0</v>
      </c>
      <c r="K413" s="201"/>
      <c r="L413" s="38"/>
      <c r="M413" s="202" t="s">
        <v>1</v>
      </c>
      <c r="N413" s="203" t="s">
        <v>42</v>
      </c>
      <c r="O413" s="70"/>
      <c r="P413" s="204">
        <f t="shared" ref="P413:P418" si="21">O413*H413</f>
        <v>0</v>
      </c>
      <c r="Q413" s="204">
        <v>0</v>
      </c>
      <c r="R413" s="204">
        <f t="shared" ref="R413:R418" si="22">Q413*H413</f>
        <v>0</v>
      </c>
      <c r="S413" s="204">
        <v>0</v>
      </c>
      <c r="T413" s="205">
        <f t="shared" ref="T413:T418" si="23"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06" t="s">
        <v>274</v>
      </c>
      <c r="AT413" s="206" t="s">
        <v>154</v>
      </c>
      <c r="AU413" s="206" t="s">
        <v>85</v>
      </c>
      <c r="AY413" s="16" t="s">
        <v>153</v>
      </c>
      <c r="BE413" s="207">
        <f t="shared" ref="BE413:BE418" si="24">IF(N413="základní",J413,0)</f>
        <v>0</v>
      </c>
      <c r="BF413" s="207">
        <f t="shared" ref="BF413:BF418" si="25">IF(N413="snížená",J413,0)</f>
        <v>0</v>
      </c>
      <c r="BG413" s="207">
        <f t="shared" ref="BG413:BG418" si="26">IF(N413="zákl. přenesená",J413,0)</f>
        <v>0</v>
      </c>
      <c r="BH413" s="207">
        <f t="shared" ref="BH413:BH418" si="27">IF(N413="sníž. přenesená",J413,0)</f>
        <v>0</v>
      </c>
      <c r="BI413" s="207">
        <f t="shared" ref="BI413:BI418" si="28">IF(N413="nulová",J413,0)</f>
        <v>0</v>
      </c>
      <c r="BJ413" s="16" t="s">
        <v>85</v>
      </c>
      <c r="BK413" s="207">
        <f t="shared" ref="BK413:BK418" si="29">ROUND(I413*H413,2)</f>
        <v>0</v>
      </c>
      <c r="BL413" s="16" t="s">
        <v>274</v>
      </c>
      <c r="BM413" s="206" t="s">
        <v>686</v>
      </c>
    </row>
    <row r="414" spans="1:65" s="2" customFormat="1" ht="21.75" customHeight="1">
      <c r="A414" s="33"/>
      <c r="B414" s="34"/>
      <c r="C414" s="194" t="s">
        <v>687</v>
      </c>
      <c r="D414" s="194" t="s">
        <v>154</v>
      </c>
      <c r="E414" s="195" t="s">
        <v>688</v>
      </c>
      <c r="F414" s="196" t="s">
        <v>689</v>
      </c>
      <c r="G414" s="197" t="s">
        <v>277</v>
      </c>
      <c r="H414" s="198">
        <v>21</v>
      </c>
      <c r="I414" s="199"/>
      <c r="J414" s="200">
        <f t="shared" si="20"/>
        <v>0</v>
      </c>
      <c r="K414" s="201"/>
      <c r="L414" s="38"/>
      <c r="M414" s="202" t="s">
        <v>1</v>
      </c>
      <c r="N414" s="203" t="s">
        <v>42</v>
      </c>
      <c r="O414" s="70"/>
      <c r="P414" s="204">
        <f t="shared" si="21"/>
        <v>0</v>
      </c>
      <c r="Q414" s="204">
        <v>0</v>
      </c>
      <c r="R414" s="204">
        <f t="shared" si="22"/>
        <v>0</v>
      </c>
      <c r="S414" s="204">
        <v>0</v>
      </c>
      <c r="T414" s="205">
        <f t="shared" si="23"/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06" t="s">
        <v>274</v>
      </c>
      <c r="AT414" s="206" t="s">
        <v>154</v>
      </c>
      <c r="AU414" s="206" t="s">
        <v>85</v>
      </c>
      <c r="AY414" s="16" t="s">
        <v>153</v>
      </c>
      <c r="BE414" s="207">
        <f t="shared" si="24"/>
        <v>0</v>
      </c>
      <c r="BF414" s="207">
        <f t="shared" si="25"/>
        <v>0</v>
      </c>
      <c r="BG414" s="207">
        <f t="shared" si="26"/>
        <v>0</v>
      </c>
      <c r="BH414" s="207">
        <f t="shared" si="27"/>
        <v>0</v>
      </c>
      <c r="BI414" s="207">
        <f t="shared" si="28"/>
        <v>0</v>
      </c>
      <c r="BJ414" s="16" t="s">
        <v>85</v>
      </c>
      <c r="BK414" s="207">
        <f t="shared" si="29"/>
        <v>0</v>
      </c>
      <c r="BL414" s="16" t="s">
        <v>274</v>
      </c>
      <c r="BM414" s="206" t="s">
        <v>690</v>
      </c>
    </row>
    <row r="415" spans="1:65" s="2" customFormat="1" ht="21.75" customHeight="1">
      <c r="A415" s="33"/>
      <c r="B415" s="34"/>
      <c r="C415" s="194" t="s">
        <v>691</v>
      </c>
      <c r="D415" s="194" t="s">
        <v>154</v>
      </c>
      <c r="E415" s="195" t="s">
        <v>692</v>
      </c>
      <c r="F415" s="196" t="s">
        <v>693</v>
      </c>
      <c r="G415" s="197" t="s">
        <v>277</v>
      </c>
      <c r="H415" s="198">
        <v>21</v>
      </c>
      <c r="I415" s="199"/>
      <c r="J415" s="200">
        <f t="shared" si="20"/>
        <v>0</v>
      </c>
      <c r="K415" s="201"/>
      <c r="L415" s="38"/>
      <c r="M415" s="202" t="s">
        <v>1</v>
      </c>
      <c r="N415" s="203" t="s">
        <v>42</v>
      </c>
      <c r="O415" s="70"/>
      <c r="P415" s="204">
        <f t="shared" si="21"/>
        <v>0</v>
      </c>
      <c r="Q415" s="204">
        <v>0</v>
      </c>
      <c r="R415" s="204">
        <f t="shared" si="22"/>
        <v>0</v>
      </c>
      <c r="S415" s="204">
        <v>0</v>
      </c>
      <c r="T415" s="205">
        <f t="shared" si="23"/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06" t="s">
        <v>274</v>
      </c>
      <c r="AT415" s="206" t="s">
        <v>154</v>
      </c>
      <c r="AU415" s="206" t="s">
        <v>85</v>
      </c>
      <c r="AY415" s="16" t="s">
        <v>153</v>
      </c>
      <c r="BE415" s="207">
        <f t="shared" si="24"/>
        <v>0</v>
      </c>
      <c r="BF415" s="207">
        <f t="shared" si="25"/>
        <v>0</v>
      </c>
      <c r="BG415" s="207">
        <f t="shared" si="26"/>
        <v>0</v>
      </c>
      <c r="BH415" s="207">
        <f t="shared" si="27"/>
        <v>0</v>
      </c>
      <c r="BI415" s="207">
        <f t="shared" si="28"/>
        <v>0</v>
      </c>
      <c r="BJ415" s="16" t="s">
        <v>85</v>
      </c>
      <c r="BK415" s="207">
        <f t="shared" si="29"/>
        <v>0</v>
      </c>
      <c r="BL415" s="16" t="s">
        <v>274</v>
      </c>
      <c r="BM415" s="206" t="s">
        <v>694</v>
      </c>
    </row>
    <row r="416" spans="1:65" s="2" customFormat="1" ht="16.5" customHeight="1">
      <c r="A416" s="33"/>
      <c r="B416" s="34"/>
      <c r="C416" s="194" t="s">
        <v>695</v>
      </c>
      <c r="D416" s="194" t="s">
        <v>154</v>
      </c>
      <c r="E416" s="195" t="s">
        <v>696</v>
      </c>
      <c r="F416" s="196" t="s">
        <v>697</v>
      </c>
      <c r="G416" s="197" t="s">
        <v>514</v>
      </c>
      <c r="H416" s="198">
        <v>9</v>
      </c>
      <c r="I416" s="199"/>
      <c r="J416" s="200">
        <f t="shared" si="20"/>
        <v>0</v>
      </c>
      <c r="K416" s="201"/>
      <c r="L416" s="38"/>
      <c r="M416" s="202" t="s">
        <v>1</v>
      </c>
      <c r="N416" s="203" t="s">
        <v>42</v>
      </c>
      <c r="O416" s="70"/>
      <c r="P416" s="204">
        <f t="shared" si="21"/>
        <v>0</v>
      </c>
      <c r="Q416" s="204">
        <v>0</v>
      </c>
      <c r="R416" s="204">
        <f t="shared" si="22"/>
        <v>0</v>
      </c>
      <c r="S416" s="204">
        <v>0</v>
      </c>
      <c r="T416" s="205">
        <f t="shared" si="23"/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206" t="s">
        <v>274</v>
      </c>
      <c r="AT416" s="206" t="s">
        <v>154</v>
      </c>
      <c r="AU416" s="206" t="s">
        <v>85</v>
      </c>
      <c r="AY416" s="16" t="s">
        <v>153</v>
      </c>
      <c r="BE416" s="207">
        <f t="shared" si="24"/>
        <v>0</v>
      </c>
      <c r="BF416" s="207">
        <f t="shared" si="25"/>
        <v>0</v>
      </c>
      <c r="BG416" s="207">
        <f t="shared" si="26"/>
        <v>0</v>
      </c>
      <c r="BH416" s="207">
        <f t="shared" si="27"/>
        <v>0</v>
      </c>
      <c r="BI416" s="207">
        <f t="shared" si="28"/>
        <v>0</v>
      </c>
      <c r="BJ416" s="16" t="s">
        <v>85</v>
      </c>
      <c r="BK416" s="207">
        <f t="shared" si="29"/>
        <v>0</v>
      </c>
      <c r="BL416" s="16" t="s">
        <v>274</v>
      </c>
      <c r="BM416" s="206" t="s">
        <v>698</v>
      </c>
    </row>
    <row r="417" spans="1:65" s="2" customFormat="1" ht="21.75" customHeight="1">
      <c r="A417" s="33"/>
      <c r="B417" s="34"/>
      <c r="C417" s="194" t="s">
        <v>699</v>
      </c>
      <c r="D417" s="194" t="s">
        <v>154</v>
      </c>
      <c r="E417" s="195" t="s">
        <v>700</v>
      </c>
      <c r="F417" s="196" t="s">
        <v>701</v>
      </c>
      <c r="G417" s="197" t="s">
        <v>702</v>
      </c>
      <c r="H417" s="198">
        <v>1</v>
      </c>
      <c r="I417" s="199"/>
      <c r="J417" s="200">
        <f t="shared" si="20"/>
        <v>0</v>
      </c>
      <c r="K417" s="201"/>
      <c r="L417" s="38"/>
      <c r="M417" s="202" t="s">
        <v>1</v>
      </c>
      <c r="N417" s="203" t="s">
        <v>42</v>
      </c>
      <c r="O417" s="70"/>
      <c r="P417" s="204">
        <f t="shared" si="21"/>
        <v>0</v>
      </c>
      <c r="Q417" s="204">
        <v>0</v>
      </c>
      <c r="R417" s="204">
        <f t="shared" si="22"/>
        <v>0</v>
      </c>
      <c r="S417" s="204">
        <v>0</v>
      </c>
      <c r="T417" s="205">
        <f t="shared" si="23"/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06" t="s">
        <v>274</v>
      </c>
      <c r="AT417" s="206" t="s">
        <v>154</v>
      </c>
      <c r="AU417" s="206" t="s">
        <v>85</v>
      </c>
      <c r="AY417" s="16" t="s">
        <v>153</v>
      </c>
      <c r="BE417" s="207">
        <f t="shared" si="24"/>
        <v>0</v>
      </c>
      <c r="BF417" s="207">
        <f t="shared" si="25"/>
        <v>0</v>
      </c>
      <c r="BG417" s="207">
        <f t="shared" si="26"/>
        <v>0</v>
      </c>
      <c r="BH417" s="207">
        <f t="shared" si="27"/>
        <v>0</v>
      </c>
      <c r="BI417" s="207">
        <f t="shared" si="28"/>
        <v>0</v>
      </c>
      <c r="BJ417" s="16" t="s">
        <v>85</v>
      </c>
      <c r="BK417" s="207">
        <f t="shared" si="29"/>
        <v>0</v>
      </c>
      <c r="BL417" s="16" t="s">
        <v>274</v>
      </c>
      <c r="BM417" s="206" t="s">
        <v>703</v>
      </c>
    </row>
    <row r="418" spans="1:65" s="2" customFormat="1" ht="16.5" customHeight="1">
      <c r="A418" s="33"/>
      <c r="B418" s="34"/>
      <c r="C418" s="194" t="s">
        <v>704</v>
      </c>
      <c r="D418" s="194" t="s">
        <v>154</v>
      </c>
      <c r="E418" s="195" t="s">
        <v>705</v>
      </c>
      <c r="F418" s="196" t="s">
        <v>706</v>
      </c>
      <c r="G418" s="197" t="s">
        <v>182</v>
      </c>
      <c r="H418" s="198">
        <v>20.55</v>
      </c>
      <c r="I418" s="199"/>
      <c r="J418" s="200">
        <f t="shared" si="20"/>
        <v>0</v>
      </c>
      <c r="K418" s="201"/>
      <c r="L418" s="38"/>
      <c r="M418" s="202" t="s">
        <v>1</v>
      </c>
      <c r="N418" s="203" t="s">
        <v>42</v>
      </c>
      <c r="O418" s="70"/>
      <c r="P418" s="204">
        <f t="shared" si="21"/>
        <v>0</v>
      </c>
      <c r="Q418" s="204">
        <v>0</v>
      </c>
      <c r="R418" s="204">
        <f t="shared" si="22"/>
        <v>0</v>
      </c>
      <c r="S418" s="204">
        <v>5.0000000000000001E-3</v>
      </c>
      <c r="T418" s="205">
        <f t="shared" si="23"/>
        <v>0.10275000000000001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206" t="s">
        <v>274</v>
      </c>
      <c r="AT418" s="206" t="s">
        <v>154</v>
      </c>
      <c r="AU418" s="206" t="s">
        <v>85</v>
      </c>
      <c r="AY418" s="16" t="s">
        <v>153</v>
      </c>
      <c r="BE418" s="207">
        <f t="shared" si="24"/>
        <v>0</v>
      </c>
      <c r="BF418" s="207">
        <f t="shared" si="25"/>
        <v>0</v>
      </c>
      <c r="BG418" s="207">
        <f t="shared" si="26"/>
        <v>0</v>
      </c>
      <c r="BH418" s="207">
        <f t="shared" si="27"/>
        <v>0</v>
      </c>
      <c r="BI418" s="207">
        <f t="shared" si="28"/>
        <v>0</v>
      </c>
      <c r="BJ418" s="16" t="s">
        <v>85</v>
      </c>
      <c r="BK418" s="207">
        <f t="shared" si="29"/>
        <v>0</v>
      </c>
      <c r="BL418" s="16" t="s">
        <v>274</v>
      </c>
      <c r="BM418" s="206" t="s">
        <v>707</v>
      </c>
    </row>
    <row r="419" spans="1:65" s="12" customFormat="1" ht="11.25">
      <c r="B419" s="208"/>
      <c r="C419" s="209"/>
      <c r="D419" s="210" t="s">
        <v>160</v>
      </c>
      <c r="E419" s="211" t="s">
        <v>1</v>
      </c>
      <c r="F419" s="212" t="s">
        <v>708</v>
      </c>
      <c r="G419" s="209"/>
      <c r="H419" s="213">
        <v>20.55</v>
      </c>
      <c r="I419" s="214"/>
      <c r="J419" s="209"/>
      <c r="K419" s="209"/>
      <c r="L419" s="215"/>
      <c r="M419" s="216"/>
      <c r="N419" s="217"/>
      <c r="O419" s="217"/>
      <c r="P419" s="217"/>
      <c r="Q419" s="217"/>
      <c r="R419" s="217"/>
      <c r="S419" s="217"/>
      <c r="T419" s="218"/>
      <c r="AT419" s="219" t="s">
        <v>160</v>
      </c>
      <c r="AU419" s="219" t="s">
        <v>85</v>
      </c>
      <c r="AV419" s="12" t="s">
        <v>87</v>
      </c>
      <c r="AW419" s="12" t="s">
        <v>33</v>
      </c>
      <c r="AX419" s="12" t="s">
        <v>85</v>
      </c>
      <c r="AY419" s="219" t="s">
        <v>153</v>
      </c>
    </row>
    <row r="420" spans="1:65" s="2" customFormat="1" ht="21.75" customHeight="1">
      <c r="A420" s="33"/>
      <c r="B420" s="34"/>
      <c r="C420" s="194" t="s">
        <v>109</v>
      </c>
      <c r="D420" s="194" t="s">
        <v>154</v>
      </c>
      <c r="E420" s="195" t="s">
        <v>709</v>
      </c>
      <c r="F420" s="196" t="s">
        <v>710</v>
      </c>
      <c r="G420" s="197" t="s">
        <v>182</v>
      </c>
      <c r="H420" s="198">
        <v>20.55</v>
      </c>
      <c r="I420" s="199"/>
      <c r="J420" s="200">
        <f>ROUND(I420*H420,2)</f>
        <v>0</v>
      </c>
      <c r="K420" s="201"/>
      <c r="L420" s="38"/>
      <c r="M420" s="202" t="s">
        <v>1</v>
      </c>
      <c r="N420" s="203" t="s">
        <v>42</v>
      </c>
      <c r="O420" s="70"/>
      <c r="P420" s="204">
        <f>O420*H420</f>
        <v>0</v>
      </c>
      <c r="Q420" s="204">
        <v>5.0000000000000002E-5</v>
      </c>
      <c r="R420" s="204">
        <f>Q420*H420</f>
        <v>1.0275E-3</v>
      </c>
      <c r="S420" s="204">
        <v>0</v>
      </c>
      <c r="T420" s="205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206" t="s">
        <v>274</v>
      </c>
      <c r="AT420" s="206" t="s">
        <v>154</v>
      </c>
      <c r="AU420" s="206" t="s">
        <v>85</v>
      </c>
      <c r="AY420" s="16" t="s">
        <v>153</v>
      </c>
      <c r="BE420" s="207">
        <f>IF(N420="základní",J420,0)</f>
        <v>0</v>
      </c>
      <c r="BF420" s="207">
        <f>IF(N420="snížená",J420,0)</f>
        <v>0</v>
      </c>
      <c r="BG420" s="207">
        <f>IF(N420="zákl. přenesená",J420,0)</f>
        <v>0</v>
      </c>
      <c r="BH420" s="207">
        <f>IF(N420="sníž. přenesená",J420,0)</f>
        <v>0</v>
      </c>
      <c r="BI420" s="207">
        <f>IF(N420="nulová",J420,0)</f>
        <v>0</v>
      </c>
      <c r="BJ420" s="16" t="s">
        <v>85</v>
      </c>
      <c r="BK420" s="207">
        <f>ROUND(I420*H420,2)</f>
        <v>0</v>
      </c>
      <c r="BL420" s="16" t="s">
        <v>274</v>
      </c>
      <c r="BM420" s="206" t="s">
        <v>711</v>
      </c>
    </row>
    <row r="421" spans="1:65" s="2" customFormat="1" ht="33" customHeight="1">
      <c r="A421" s="33"/>
      <c r="B421" s="34"/>
      <c r="C421" s="194" t="s">
        <v>712</v>
      </c>
      <c r="D421" s="194" t="s">
        <v>154</v>
      </c>
      <c r="E421" s="195" t="s">
        <v>713</v>
      </c>
      <c r="F421" s="196" t="s">
        <v>714</v>
      </c>
      <c r="G421" s="197" t="s">
        <v>507</v>
      </c>
      <c r="H421" s="252"/>
      <c r="I421" s="199"/>
      <c r="J421" s="200">
        <f>ROUND(I421*H421,2)</f>
        <v>0</v>
      </c>
      <c r="K421" s="201"/>
      <c r="L421" s="38"/>
      <c r="M421" s="202" t="s">
        <v>1</v>
      </c>
      <c r="N421" s="203" t="s">
        <v>42</v>
      </c>
      <c r="O421" s="70"/>
      <c r="P421" s="204">
        <f>O421*H421</f>
        <v>0</v>
      </c>
      <c r="Q421" s="204">
        <v>0</v>
      </c>
      <c r="R421" s="204">
        <f>Q421*H421</f>
        <v>0</v>
      </c>
      <c r="S421" s="204">
        <v>0</v>
      </c>
      <c r="T421" s="205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06" t="s">
        <v>274</v>
      </c>
      <c r="AT421" s="206" t="s">
        <v>154</v>
      </c>
      <c r="AU421" s="206" t="s">
        <v>85</v>
      </c>
      <c r="AY421" s="16" t="s">
        <v>153</v>
      </c>
      <c r="BE421" s="207">
        <f>IF(N421="základní",J421,0)</f>
        <v>0</v>
      </c>
      <c r="BF421" s="207">
        <f>IF(N421="snížená",J421,0)</f>
        <v>0</v>
      </c>
      <c r="BG421" s="207">
        <f>IF(N421="zákl. přenesená",J421,0)</f>
        <v>0</v>
      </c>
      <c r="BH421" s="207">
        <f>IF(N421="sníž. přenesená",J421,0)</f>
        <v>0</v>
      </c>
      <c r="BI421" s="207">
        <f>IF(N421="nulová",J421,0)</f>
        <v>0</v>
      </c>
      <c r="BJ421" s="16" t="s">
        <v>85</v>
      </c>
      <c r="BK421" s="207">
        <f>ROUND(I421*H421,2)</f>
        <v>0</v>
      </c>
      <c r="BL421" s="16" t="s">
        <v>274</v>
      </c>
      <c r="BM421" s="206" t="s">
        <v>715</v>
      </c>
    </row>
    <row r="422" spans="1:65" s="11" customFormat="1" ht="25.9" customHeight="1">
      <c r="B422" s="180"/>
      <c r="C422" s="181"/>
      <c r="D422" s="182" t="s">
        <v>76</v>
      </c>
      <c r="E422" s="183" t="s">
        <v>716</v>
      </c>
      <c r="F422" s="183" t="s">
        <v>717</v>
      </c>
      <c r="G422" s="181"/>
      <c r="H422" s="181"/>
      <c r="I422" s="184"/>
      <c r="J422" s="185">
        <f>BK422</f>
        <v>0</v>
      </c>
      <c r="K422" s="181"/>
      <c r="L422" s="186"/>
      <c r="M422" s="187"/>
      <c r="N422" s="188"/>
      <c r="O422" s="188"/>
      <c r="P422" s="189">
        <f>SUM(P423:P456)</f>
        <v>0</v>
      </c>
      <c r="Q422" s="188"/>
      <c r="R422" s="189">
        <f>SUM(R423:R456)</f>
        <v>4.4663399999999999E-2</v>
      </c>
      <c r="S422" s="188"/>
      <c r="T422" s="190">
        <f>SUM(T423:T456)</f>
        <v>0.30670000000000003</v>
      </c>
      <c r="AR422" s="191" t="s">
        <v>87</v>
      </c>
      <c r="AT422" s="192" t="s">
        <v>76</v>
      </c>
      <c r="AU422" s="192" t="s">
        <v>77</v>
      </c>
      <c r="AY422" s="191" t="s">
        <v>153</v>
      </c>
      <c r="BK422" s="193">
        <f>SUM(BK423:BK456)</f>
        <v>0</v>
      </c>
    </row>
    <row r="423" spans="1:65" s="2" customFormat="1" ht="21.75" customHeight="1">
      <c r="A423" s="33"/>
      <c r="B423" s="34"/>
      <c r="C423" s="194" t="s">
        <v>718</v>
      </c>
      <c r="D423" s="194" t="s">
        <v>154</v>
      </c>
      <c r="E423" s="195" t="s">
        <v>719</v>
      </c>
      <c r="F423" s="196" t="s">
        <v>720</v>
      </c>
      <c r="G423" s="197" t="s">
        <v>182</v>
      </c>
      <c r="H423" s="198">
        <v>122.68</v>
      </c>
      <c r="I423" s="199"/>
      <c r="J423" s="200">
        <f>ROUND(I423*H423,2)</f>
        <v>0</v>
      </c>
      <c r="K423" s="201"/>
      <c r="L423" s="38"/>
      <c r="M423" s="202" t="s">
        <v>1</v>
      </c>
      <c r="N423" s="203" t="s">
        <v>42</v>
      </c>
      <c r="O423" s="70"/>
      <c r="P423" s="204">
        <f>O423*H423</f>
        <v>0</v>
      </c>
      <c r="Q423" s="204">
        <v>0</v>
      </c>
      <c r="R423" s="204">
        <f>Q423*H423</f>
        <v>0</v>
      </c>
      <c r="S423" s="204">
        <v>2.5000000000000001E-3</v>
      </c>
      <c r="T423" s="205">
        <f>S423*H423</f>
        <v>0.30670000000000003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06" t="s">
        <v>274</v>
      </c>
      <c r="AT423" s="206" t="s">
        <v>154</v>
      </c>
      <c r="AU423" s="206" t="s">
        <v>85</v>
      </c>
      <c r="AY423" s="16" t="s">
        <v>153</v>
      </c>
      <c r="BE423" s="207">
        <f>IF(N423="základní",J423,0)</f>
        <v>0</v>
      </c>
      <c r="BF423" s="207">
        <f>IF(N423="snížená",J423,0)</f>
        <v>0</v>
      </c>
      <c r="BG423" s="207">
        <f>IF(N423="zákl. přenesená",J423,0)</f>
        <v>0</v>
      </c>
      <c r="BH423" s="207">
        <f>IF(N423="sníž. přenesená",J423,0)</f>
        <v>0</v>
      </c>
      <c r="BI423" s="207">
        <f>IF(N423="nulová",J423,0)</f>
        <v>0</v>
      </c>
      <c r="BJ423" s="16" t="s">
        <v>85</v>
      </c>
      <c r="BK423" s="207">
        <f>ROUND(I423*H423,2)</f>
        <v>0</v>
      </c>
      <c r="BL423" s="16" t="s">
        <v>274</v>
      </c>
      <c r="BM423" s="206" t="s">
        <v>721</v>
      </c>
    </row>
    <row r="424" spans="1:65" s="12" customFormat="1" ht="11.25">
      <c r="B424" s="208"/>
      <c r="C424" s="209"/>
      <c r="D424" s="210" t="s">
        <v>160</v>
      </c>
      <c r="E424" s="211" t="s">
        <v>1</v>
      </c>
      <c r="F424" s="212" t="s">
        <v>722</v>
      </c>
      <c r="G424" s="209"/>
      <c r="H424" s="213">
        <v>68.5</v>
      </c>
      <c r="I424" s="214"/>
      <c r="J424" s="209"/>
      <c r="K424" s="209"/>
      <c r="L424" s="215"/>
      <c r="M424" s="216"/>
      <c r="N424" s="217"/>
      <c r="O424" s="217"/>
      <c r="P424" s="217"/>
      <c r="Q424" s="217"/>
      <c r="R424" s="217"/>
      <c r="S424" s="217"/>
      <c r="T424" s="218"/>
      <c r="AT424" s="219" t="s">
        <v>160</v>
      </c>
      <c r="AU424" s="219" t="s">
        <v>85</v>
      </c>
      <c r="AV424" s="12" t="s">
        <v>87</v>
      </c>
      <c r="AW424" s="12" t="s">
        <v>33</v>
      </c>
      <c r="AX424" s="12" t="s">
        <v>77</v>
      </c>
      <c r="AY424" s="219" t="s">
        <v>153</v>
      </c>
    </row>
    <row r="425" spans="1:65" s="12" customFormat="1" ht="11.25">
      <c r="B425" s="208"/>
      <c r="C425" s="209"/>
      <c r="D425" s="210" t="s">
        <v>160</v>
      </c>
      <c r="E425" s="211" t="s">
        <v>1</v>
      </c>
      <c r="F425" s="212" t="s">
        <v>723</v>
      </c>
      <c r="G425" s="209"/>
      <c r="H425" s="213">
        <v>54.18</v>
      </c>
      <c r="I425" s="214"/>
      <c r="J425" s="209"/>
      <c r="K425" s="209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160</v>
      </c>
      <c r="AU425" s="219" t="s">
        <v>85</v>
      </c>
      <c r="AV425" s="12" t="s">
        <v>87</v>
      </c>
      <c r="AW425" s="12" t="s">
        <v>33</v>
      </c>
      <c r="AX425" s="12" t="s">
        <v>77</v>
      </c>
      <c r="AY425" s="219" t="s">
        <v>153</v>
      </c>
    </row>
    <row r="426" spans="1:65" s="14" customFormat="1" ht="11.25">
      <c r="B426" s="230"/>
      <c r="C426" s="231"/>
      <c r="D426" s="210" t="s">
        <v>160</v>
      </c>
      <c r="E426" s="232" t="s">
        <v>1</v>
      </c>
      <c r="F426" s="233" t="s">
        <v>168</v>
      </c>
      <c r="G426" s="231"/>
      <c r="H426" s="234">
        <v>122.68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AT426" s="240" t="s">
        <v>160</v>
      </c>
      <c r="AU426" s="240" t="s">
        <v>85</v>
      </c>
      <c r="AV426" s="14" t="s">
        <v>158</v>
      </c>
      <c r="AW426" s="14" t="s">
        <v>33</v>
      </c>
      <c r="AX426" s="14" t="s">
        <v>85</v>
      </c>
      <c r="AY426" s="240" t="s">
        <v>153</v>
      </c>
    </row>
    <row r="427" spans="1:65" s="2" customFormat="1" ht="21.75" customHeight="1">
      <c r="A427" s="33"/>
      <c r="B427" s="34"/>
      <c r="C427" s="194" t="s">
        <v>724</v>
      </c>
      <c r="D427" s="194" t="s">
        <v>154</v>
      </c>
      <c r="E427" s="195" t="s">
        <v>725</v>
      </c>
      <c r="F427" s="196" t="s">
        <v>726</v>
      </c>
      <c r="G427" s="197" t="s">
        <v>182</v>
      </c>
      <c r="H427" s="198">
        <v>144.61000000000001</v>
      </c>
      <c r="I427" s="199"/>
      <c r="J427" s="200">
        <f>ROUND(I427*H427,2)</f>
        <v>0</v>
      </c>
      <c r="K427" s="201"/>
      <c r="L427" s="38"/>
      <c r="M427" s="202" t="s">
        <v>1</v>
      </c>
      <c r="N427" s="203" t="s">
        <v>42</v>
      </c>
      <c r="O427" s="70"/>
      <c r="P427" s="204">
        <f>O427*H427</f>
        <v>0</v>
      </c>
      <c r="Q427" s="204">
        <v>2.9999999999999997E-4</v>
      </c>
      <c r="R427" s="204">
        <f>Q427*H427</f>
        <v>4.3382999999999998E-2</v>
      </c>
      <c r="S427" s="204">
        <v>0</v>
      </c>
      <c r="T427" s="205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06" t="s">
        <v>274</v>
      </c>
      <c r="AT427" s="206" t="s">
        <v>154</v>
      </c>
      <c r="AU427" s="206" t="s">
        <v>85</v>
      </c>
      <c r="AY427" s="16" t="s">
        <v>153</v>
      </c>
      <c r="BE427" s="207">
        <f>IF(N427="základní",J427,0)</f>
        <v>0</v>
      </c>
      <c r="BF427" s="207">
        <f>IF(N427="snížená",J427,0)</f>
        <v>0</v>
      </c>
      <c r="BG427" s="207">
        <f>IF(N427="zákl. přenesená",J427,0)</f>
        <v>0</v>
      </c>
      <c r="BH427" s="207">
        <f>IF(N427="sníž. přenesená",J427,0)</f>
        <v>0</v>
      </c>
      <c r="BI427" s="207">
        <f>IF(N427="nulová",J427,0)</f>
        <v>0</v>
      </c>
      <c r="BJ427" s="16" t="s">
        <v>85</v>
      </c>
      <c r="BK427" s="207">
        <f>ROUND(I427*H427,2)</f>
        <v>0</v>
      </c>
      <c r="BL427" s="16" t="s">
        <v>274</v>
      </c>
      <c r="BM427" s="206" t="s">
        <v>727</v>
      </c>
    </row>
    <row r="428" spans="1:65" s="2" customFormat="1" ht="21.75" customHeight="1">
      <c r="A428" s="33"/>
      <c r="B428" s="34"/>
      <c r="C428" s="241" t="s">
        <v>728</v>
      </c>
      <c r="D428" s="241" t="s">
        <v>295</v>
      </c>
      <c r="E428" s="242" t="s">
        <v>729</v>
      </c>
      <c r="F428" s="243" t="s">
        <v>730</v>
      </c>
      <c r="G428" s="244" t="s">
        <v>182</v>
      </c>
      <c r="H428" s="245">
        <v>17.483000000000001</v>
      </c>
      <c r="I428" s="246"/>
      <c r="J428" s="247">
        <f>ROUND(I428*H428,2)</f>
        <v>0</v>
      </c>
      <c r="K428" s="248"/>
      <c r="L428" s="249"/>
      <c r="M428" s="250" t="s">
        <v>1</v>
      </c>
      <c r="N428" s="251" t="s">
        <v>42</v>
      </c>
      <c r="O428" s="70"/>
      <c r="P428" s="204">
        <f>O428*H428</f>
        <v>0</v>
      </c>
      <c r="Q428" s="204">
        <v>0</v>
      </c>
      <c r="R428" s="204">
        <f>Q428*H428</f>
        <v>0</v>
      </c>
      <c r="S428" s="204">
        <v>0</v>
      </c>
      <c r="T428" s="205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06" t="s">
        <v>362</v>
      </c>
      <c r="AT428" s="206" t="s">
        <v>295</v>
      </c>
      <c r="AU428" s="206" t="s">
        <v>85</v>
      </c>
      <c r="AY428" s="16" t="s">
        <v>153</v>
      </c>
      <c r="BE428" s="207">
        <f>IF(N428="základní",J428,0)</f>
        <v>0</v>
      </c>
      <c r="BF428" s="207">
        <f>IF(N428="snížená",J428,0)</f>
        <v>0</v>
      </c>
      <c r="BG428" s="207">
        <f>IF(N428="zákl. přenesená",J428,0)</f>
        <v>0</v>
      </c>
      <c r="BH428" s="207">
        <f>IF(N428="sníž. přenesená",J428,0)</f>
        <v>0</v>
      </c>
      <c r="BI428" s="207">
        <f>IF(N428="nulová",J428,0)</f>
        <v>0</v>
      </c>
      <c r="BJ428" s="16" t="s">
        <v>85</v>
      </c>
      <c r="BK428" s="207">
        <f>ROUND(I428*H428,2)</f>
        <v>0</v>
      </c>
      <c r="BL428" s="16" t="s">
        <v>274</v>
      </c>
      <c r="BM428" s="206" t="s">
        <v>731</v>
      </c>
    </row>
    <row r="429" spans="1:65" s="12" customFormat="1" ht="11.25">
      <c r="B429" s="208"/>
      <c r="C429" s="209"/>
      <c r="D429" s="210" t="s">
        <v>160</v>
      </c>
      <c r="E429" s="211" t="s">
        <v>1</v>
      </c>
      <c r="F429" s="212" t="s">
        <v>732</v>
      </c>
      <c r="G429" s="209"/>
      <c r="H429" s="213">
        <v>16.649999999999999</v>
      </c>
      <c r="I429" s="214"/>
      <c r="J429" s="209"/>
      <c r="K429" s="209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160</v>
      </c>
      <c r="AU429" s="219" t="s">
        <v>85</v>
      </c>
      <c r="AV429" s="12" t="s">
        <v>87</v>
      </c>
      <c r="AW429" s="12" t="s">
        <v>33</v>
      </c>
      <c r="AX429" s="12" t="s">
        <v>85</v>
      </c>
      <c r="AY429" s="219" t="s">
        <v>153</v>
      </c>
    </row>
    <row r="430" spans="1:65" s="12" customFormat="1" ht="11.25">
      <c r="B430" s="208"/>
      <c r="C430" s="209"/>
      <c r="D430" s="210" t="s">
        <v>160</v>
      </c>
      <c r="E430" s="209"/>
      <c r="F430" s="212" t="s">
        <v>733</v>
      </c>
      <c r="G430" s="209"/>
      <c r="H430" s="213">
        <v>17.483000000000001</v>
      </c>
      <c r="I430" s="214"/>
      <c r="J430" s="209"/>
      <c r="K430" s="209"/>
      <c r="L430" s="215"/>
      <c r="M430" s="216"/>
      <c r="N430" s="217"/>
      <c r="O430" s="217"/>
      <c r="P430" s="217"/>
      <c r="Q430" s="217"/>
      <c r="R430" s="217"/>
      <c r="S430" s="217"/>
      <c r="T430" s="218"/>
      <c r="AT430" s="219" t="s">
        <v>160</v>
      </c>
      <c r="AU430" s="219" t="s">
        <v>85</v>
      </c>
      <c r="AV430" s="12" t="s">
        <v>87</v>
      </c>
      <c r="AW430" s="12" t="s">
        <v>4</v>
      </c>
      <c r="AX430" s="12" t="s">
        <v>85</v>
      </c>
      <c r="AY430" s="219" t="s">
        <v>153</v>
      </c>
    </row>
    <row r="431" spans="1:65" s="2" customFormat="1" ht="21.75" customHeight="1">
      <c r="A431" s="33"/>
      <c r="B431" s="34"/>
      <c r="C431" s="241" t="s">
        <v>734</v>
      </c>
      <c r="D431" s="241" t="s">
        <v>295</v>
      </c>
      <c r="E431" s="242" t="s">
        <v>735</v>
      </c>
      <c r="F431" s="243" t="s">
        <v>736</v>
      </c>
      <c r="G431" s="244" t="s">
        <v>182</v>
      </c>
      <c r="H431" s="245">
        <v>10.637</v>
      </c>
      <c r="I431" s="246"/>
      <c r="J431" s="247">
        <f>ROUND(I431*H431,2)</f>
        <v>0</v>
      </c>
      <c r="K431" s="248"/>
      <c r="L431" s="249"/>
      <c r="M431" s="250" t="s">
        <v>1</v>
      </c>
      <c r="N431" s="251" t="s">
        <v>42</v>
      </c>
      <c r="O431" s="70"/>
      <c r="P431" s="204">
        <f>O431*H431</f>
        <v>0</v>
      </c>
      <c r="Q431" s="204">
        <v>0</v>
      </c>
      <c r="R431" s="204">
        <f>Q431*H431</f>
        <v>0</v>
      </c>
      <c r="S431" s="204">
        <v>0</v>
      </c>
      <c r="T431" s="205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06" t="s">
        <v>362</v>
      </c>
      <c r="AT431" s="206" t="s">
        <v>295</v>
      </c>
      <c r="AU431" s="206" t="s">
        <v>85</v>
      </c>
      <c r="AY431" s="16" t="s">
        <v>153</v>
      </c>
      <c r="BE431" s="207">
        <f>IF(N431="základní",J431,0)</f>
        <v>0</v>
      </c>
      <c r="BF431" s="207">
        <f>IF(N431="snížená",J431,0)</f>
        <v>0</v>
      </c>
      <c r="BG431" s="207">
        <f>IF(N431="zákl. přenesená",J431,0)</f>
        <v>0</v>
      </c>
      <c r="BH431" s="207">
        <f>IF(N431="sníž. přenesená",J431,0)</f>
        <v>0</v>
      </c>
      <c r="BI431" s="207">
        <f>IF(N431="nulová",J431,0)</f>
        <v>0</v>
      </c>
      <c r="BJ431" s="16" t="s">
        <v>85</v>
      </c>
      <c r="BK431" s="207">
        <f>ROUND(I431*H431,2)</f>
        <v>0</v>
      </c>
      <c r="BL431" s="16" t="s">
        <v>274</v>
      </c>
      <c r="BM431" s="206" t="s">
        <v>737</v>
      </c>
    </row>
    <row r="432" spans="1:65" s="12" customFormat="1" ht="11.25">
      <c r="B432" s="208"/>
      <c r="C432" s="209"/>
      <c r="D432" s="210" t="s">
        <v>160</v>
      </c>
      <c r="E432" s="211" t="s">
        <v>1</v>
      </c>
      <c r="F432" s="212" t="s">
        <v>738</v>
      </c>
      <c r="G432" s="209"/>
      <c r="H432" s="213">
        <v>10.130000000000001</v>
      </c>
      <c r="I432" s="214"/>
      <c r="J432" s="209"/>
      <c r="K432" s="209"/>
      <c r="L432" s="215"/>
      <c r="M432" s="216"/>
      <c r="N432" s="217"/>
      <c r="O432" s="217"/>
      <c r="P432" s="217"/>
      <c r="Q432" s="217"/>
      <c r="R432" s="217"/>
      <c r="S432" s="217"/>
      <c r="T432" s="218"/>
      <c r="AT432" s="219" t="s">
        <v>160</v>
      </c>
      <c r="AU432" s="219" t="s">
        <v>85</v>
      </c>
      <c r="AV432" s="12" t="s">
        <v>87</v>
      </c>
      <c r="AW432" s="12" t="s">
        <v>33</v>
      </c>
      <c r="AX432" s="12" t="s">
        <v>85</v>
      </c>
      <c r="AY432" s="219" t="s">
        <v>153</v>
      </c>
    </row>
    <row r="433" spans="1:65" s="12" customFormat="1" ht="11.25">
      <c r="B433" s="208"/>
      <c r="C433" s="209"/>
      <c r="D433" s="210" t="s">
        <v>160</v>
      </c>
      <c r="E433" s="209"/>
      <c r="F433" s="212" t="s">
        <v>739</v>
      </c>
      <c r="G433" s="209"/>
      <c r="H433" s="213">
        <v>10.637</v>
      </c>
      <c r="I433" s="214"/>
      <c r="J433" s="209"/>
      <c r="K433" s="209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160</v>
      </c>
      <c r="AU433" s="219" t="s">
        <v>85</v>
      </c>
      <c r="AV433" s="12" t="s">
        <v>87</v>
      </c>
      <c r="AW433" s="12" t="s">
        <v>4</v>
      </c>
      <c r="AX433" s="12" t="s">
        <v>85</v>
      </c>
      <c r="AY433" s="219" t="s">
        <v>153</v>
      </c>
    </row>
    <row r="434" spans="1:65" s="2" customFormat="1" ht="21.75" customHeight="1">
      <c r="A434" s="33"/>
      <c r="B434" s="34"/>
      <c r="C434" s="241" t="s">
        <v>740</v>
      </c>
      <c r="D434" s="241" t="s">
        <v>295</v>
      </c>
      <c r="E434" s="242" t="s">
        <v>741</v>
      </c>
      <c r="F434" s="243" t="s">
        <v>742</v>
      </c>
      <c r="G434" s="244" t="s">
        <v>182</v>
      </c>
      <c r="H434" s="245">
        <v>123.785</v>
      </c>
      <c r="I434" s="246"/>
      <c r="J434" s="247">
        <f>ROUND(I434*H434,2)</f>
        <v>0</v>
      </c>
      <c r="K434" s="248"/>
      <c r="L434" s="249"/>
      <c r="M434" s="250" t="s">
        <v>1</v>
      </c>
      <c r="N434" s="251" t="s">
        <v>42</v>
      </c>
      <c r="O434" s="70"/>
      <c r="P434" s="204">
        <f>O434*H434</f>
        <v>0</v>
      </c>
      <c r="Q434" s="204">
        <v>0</v>
      </c>
      <c r="R434" s="204">
        <f>Q434*H434</f>
        <v>0</v>
      </c>
      <c r="S434" s="204">
        <v>0</v>
      </c>
      <c r="T434" s="205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206" t="s">
        <v>362</v>
      </c>
      <c r="AT434" s="206" t="s">
        <v>295</v>
      </c>
      <c r="AU434" s="206" t="s">
        <v>85</v>
      </c>
      <c r="AY434" s="16" t="s">
        <v>153</v>
      </c>
      <c r="BE434" s="207">
        <f>IF(N434="základní",J434,0)</f>
        <v>0</v>
      </c>
      <c r="BF434" s="207">
        <f>IF(N434="snížená",J434,0)</f>
        <v>0</v>
      </c>
      <c r="BG434" s="207">
        <f>IF(N434="zákl. přenesená",J434,0)</f>
        <v>0</v>
      </c>
      <c r="BH434" s="207">
        <f>IF(N434="sníž. přenesená",J434,0)</f>
        <v>0</v>
      </c>
      <c r="BI434" s="207">
        <f>IF(N434="nulová",J434,0)</f>
        <v>0</v>
      </c>
      <c r="BJ434" s="16" t="s">
        <v>85</v>
      </c>
      <c r="BK434" s="207">
        <f>ROUND(I434*H434,2)</f>
        <v>0</v>
      </c>
      <c r="BL434" s="16" t="s">
        <v>274</v>
      </c>
      <c r="BM434" s="206" t="s">
        <v>743</v>
      </c>
    </row>
    <row r="435" spans="1:65" s="12" customFormat="1" ht="11.25">
      <c r="B435" s="208"/>
      <c r="C435" s="209"/>
      <c r="D435" s="210" t="s">
        <v>160</v>
      </c>
      <c r="E435" s="211" t="s">
        <v>1</v>
      </c>
      <c r="F435" s="212" t="s">
        <v>744</v>
      </c>
      <c r="G435" s="209"/>
      <c r="H435" s="213">
        <v>117.89</v>
      </c>
      <c r="I435" s="214"/>
      <c r="J435" s="209"/>
      <c r="K435" s="209"/>
      <c r="L435" s="215"/>
      <c r="M435" s="216"/>
      <c r="N435" s="217"/>
      <c r="O435" s="217"/>
      <c r="P435" s="217"/>
      <c r="Q435" s="217"/>
      <c r="R435" s="217"/>
      <c r="S435" s="217"/>
      <c r="T435" s="218"/>
      <c r="AT435" s="219" t="s">
        <v>160</v>
      </c>
      <c r="AU435" s="219" t="s">
        <v>85</v>
      </c>
      <c r="AV435" s="12" t="s">
        <v>87</v>
      </c>
      <c r="AW435" s="12" t="s">
        <v>33</v>
      </c>
      <c r="AX435" s="12" t="s">
        <v>85</v>
      </c>
      <c r="AY435" s="219" t="s">
        <v>153</v>
      </c>
    </row>
    <row r="436" spans="1:65" s="12" customFormat="1" ht="11.25">
      <c r="B436" s="208"/>
      <c r="C436" s="209"/>
      <c r="D436" s="210" t="s">
        <v>160</v>
      </c>
      <c r="E436" s="209"/>
      <c r="F436" s="212" t="s">
        <v>745</v>
      </c>
      <c r="G436" s="209"/>
      <c r="H436" s="213">
        <v>123.785</v>
      </c>
      <c r="I436" s="214"/>
      <c r="J436" s="209"/>
      <c r="K436" s="209"/>
      <c r="L436" s="215"/>
      <c r="M436" s="216"/>
      <c r="N436" s="217"/>
      <c r="O436" s="217"/>
      <c r="P436" s="217"/>
      <c r="Q436" s="217"/>
      <c r="R436" s="217"/>
      <c r="S436" s="217"/>
      <c r="T436" s="218"/>
      <c r="AT436" s="219" t="s">
        <v>160</v>
      </c>
      <c r="AU436" s="219" t="s">
        <v>85</v>
      </c>
      <c r="AV436" s="12" t="s">
        <v>87</v>
      </c>
      <c r="AW436" s="12" t="s">
        <v>4</v>
      </c>
      <c r="AX436" s="12" t="s">
        <v>85</v>
      </c>
      <c r="AY436" s="219" t="s">
        <v>153</v>
      </c>
    </row>
    <row r="437" spans="1:65" s="2" customFormat="1" ht="16.5" customHeight="1">
      <c r="A437" s="33"/>
      <c r="B437" s="34"/>
      <c r="C437" s="194" t="s">
        <v>746</v>
      </c>
      <c r="D437" s="194" t="s">
        <v>154</v>
      </c>
      <c r="E437" s="195" t="s">
        <v>747</v>
      </c>
      <c r="F437" s="196" t="s">
        <v>748</v>
      </c>
      <c r="G437" s="197" t="s">
        <v>277</v>
      </c>
      <c r="H437" s="198">
        <v>128.04</v>
      </c>
      <c r="I437" s="199"/>
      <c r="J437" s="200">
        <f>ROUND(I437*H437,2)</f>
        <v>0</v>
      </c>
      <c r="K437" s="201"/>
      <c r="L437" s="38"/>
      <c r="M437" s="202" t="s">
        <v>1</v>
      </c>
      <c r="N437" s="203" t="s">
        <v>42</v>
      </c>
      <c r="O437" s="70"/>
      <c r="P437" s="204">
        <f>O437*H437</f>
        <v>0</v>
      </c>
      <c r="Q437" s="204">
        <v>1.0000000000000001E-5</v>
      </c>
      <c r="R437" s="204">
        <f>Q437*H437</f>
        <v>1.2804000000000001E-3</v>
      </c>
      <c r="S437" s="204">
        <v>0</v>
      </c>
      <c r="T437" s="205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06" t="s">
        <v>274</v>
      </c>
      <c r="AT437" s="206" t="s">
        <v>154</v>
      </c>
      <c r="AU437" s="206" t="s">
        <v>85</v>
      </c>
      <c r="AY437" s="16" t="s">
        <v>153</v>
      </c>
      <c r="BE437" s="207">
        <f>IF(N437="základní",J437,0)</f>
        <v>0</v>
      </c>
      <c r="BF437" s="207">
        <f>IF(N437="snížená",J437,0)</f>
        <v>0</v>
      </c>
      <c r="BG437" s="207">
        <f>IF(N437="zákl. přenesená",J437,0)</f>
        <v>0</v>
      </c>
      <c r="BH437" s="207">
        <f>IF(N437="sníž. přenesená",J437,0)</f>
        <v>0</v>
      </c>
      <c r="BI437" s="207">
        <f>IF(N437="nulová",J437,0)</f>
        <v>0</v>
      </c>
      <c r="BJ437" s="16" t="s">
        <v>85</v>
      </c>
      <c r="BK437" s="207">
        <f>ROUND(I437*H437,2)</f>
        <v>0</v>
      </c>
      <c r="BL437" s="16" t="s">
        <v>274</v>
      </c>
      <c r="BM437" s="206" t="s">
        <v>749</v>
      </c>
    </row>
    <row r="438" spans="1:65" s="12" customFormat="1" ht="11.25">
      <c r="B438" s="208"/>
      <c r="C438" s="209"/>
      <c r="D438" s="210" t="s">
        <v>160</v>
      </c>
      <c r="E438" s="211" t="s">
        <v>1</v>
      </c>
      <c r="F438" s="212" t="s">
        <v>750</v>
      </c>
      <c r="G438" s="209"/>
      <c r="H438" s="213">
        <v>17.7</v>
      </c>
      <c r="I438" s="214"/>
      <c r="J438" s="209"/>
      <c r="K438" s="209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160</v>
      </c>
      <c r="AU438" s="219" t="s">
        <v>85</v>
      </c>
      <c r="AV438" s="12" t="s">
        <v>87</v>
      </c>
      <c r="AW438" s="12" t="s">
        <v>33</v>
      </c>
      <c r="AX438" s="12" t="s">
        <v>77</v>
      </c>
      <c r="AY438" s="219" t="s">
        <v>153</v>
      </c>
    </row>
    <row r="439" spans="1:65" s="12" customFormat="1" ht="11.25">
      <c r="B439" s="208"/>
      <c r="C439" s="209"/>
      <c r="D439" s="210" t="s">
        <v>160</v>
      </c>
      <c r="E439" s="211" t="s">
        <v>1</v>
      </c>
      <c r="F439" s="212" t="s">
        <v>279</v>
      </c>
      <c r="G439" s="209"/>
      <c r="H439" s="213">
        <v>10.64</v>
      </c>
      <c r="I439" s="214"/>
      <c r="J439" s="209"/>
      <c r="K439" s="209"/>
      <c r="L439" s="215"/>
      <c r="M439" s="216"/>
      <c r="N439" s="217"/>
      <c r="O439" s="217"/>
      <c r="P439" s="217"/>
      <c r="Q439" s="217"/>
      <c r="R439" s="217"/>
      <c r="S439" s="217"/>
      <c r="T439" s="218"/>
      <c r="AT439" s="219" t="s">
        <v>160</v>
      </c>
      <c r="AU439" s="219" t="s">
        <v>85</v>
      </c>
      <c r="AV439" s="12" t="s">
        <v>87</v>
      </c>
      <c r="AW439" s="12" t="s">
        <v>33</v>
      </c>
      <c r="AX439" s="12" t="s">
        <v>77</v>
      </c>
      <c r="AY439" s="219" t="s">
        <v>153</v>
      </c>
    </row>
    <row r="440" spans="1:65" s="12" customFormat="1" ht="11.25">
      <c r="B440" s="208"/>
      <c r="C440" s="209"/>
      <c r="D440" s="210" t="s">
        <v>160</v>
      </c>
      <c r="E440" s="211" t="s">
        <v>1</v>
      </c>
      <c r="F440" s="212" t="s">
        <v>751</v>
      </c>
      <c r="G440" s="209"/>
      <c r="H440" s="213">
        <v>7.4</v>
      </c>
      <c r="I440" s="214"/>
      <c r="J440" s="209"/>
      <c r="K440" s="209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160</v>
      </c>
      <c r="AU440" s="219" t="s">
        <v>85</v>
      </c>
      <c r="AV440" s="12" t="s">
        <v>87</v>
      </c>
      <c r="AW440" s="12" t="s">
        <v>33</v>
      </c>
      <c r="AX440" s="12" t="s">
        <v>77</v>
      </c>
      <c r="AY440" s="219" t="s">
        <v>153</v>
      </c>
    </row>
    <row r="441" spans="1:65" s="12" customFormat="1" ht="11.25">
      <c r="B441" s="208"/>
      <c r="C441" s="209"/>
      <c r="D441" s="210" t="s">
        <v>160</v>
      </c>
      <c r="E441" s="211" t="s">
        <v>1</v>
      </c>
      <c r="F441" s="212" t="s">
        <v>752</v>
      </c>
      <c r="G441" s="209"/>
      <c r="H441" s="213">
        <v>17.440000000000001</v>
      </c>
      <c r="I441" s="214"/>
      <c r="J441" s="209"/>
      <c r="K441" s="209"/>
      <c r="L441" s="215"/>
      <c r="M441" s="216"/>
      <c r="N441" s="217"/>
      <c r="O441" s="217"/>
      <c r="P441" s="217"/>
      <c r="Q441" s="217"/>
      <c r="R441" s="217"/>
      <c r="S441" s="217"/>
      <c r="T441" s="218"/>
      <c r="AT441" s="219" t="s">
        <v>160</v>
      </c>
      <c r="AU441" s="219" t="s">
        <v>85</v>
      </c>
      <c r="AV441" s="12" t="s">
        <v>87</v>
      </c>
      <c r="AW441" s="12" t="s">
        <v>33</v>
      </c>
      <c r="AX441" s="12" t="s">
        <v>77</v>
      </c>
      <c r="AY441" s="219" t="s">
        <v>153</v>
      </c>
    </row>
    <row r="442" spans="1:65" s="12" customFormat="1" ht="11.25">
      <c r="B442" s="208"/>
      <c r="C442" s="209"/>
      <c r="D442" s="210" t="s">
        <v>160</v>
      </c>
      <c r="E442" s="211" t="s">
        <v>1</v>
      </c>
      <c r="F442" s="212" t="s">
        <v>281</v>
      </c>
      <c r="G442" s="209"/>
      <c r="H442" s="213">
        <v>8.9</v>
      </c>
      <c r="I442" s="214"/>
      <c r="J442" s="209"/>
      <c r="K442" s="209"/>
      <c r="L442" s="215"/>
      <c r="M442" s="216"/>
      <c r="N442" s="217"/>
      <c r="O442" s="217"/>
      <c r="P442" s="217"/>
      <c r="Q442" s="217"/>
      <c r="R442" s="217"/>
      <c r="S442" s="217"/>
      <c r="T442" s="218"/>
      <c r="AT442" s="219" t="s">
        <v>160</v>
      </c>
      <c r="AU442" s="219" t="s">
        <v>85</v>
      </c>
      <c r="AV442" s="12" t="s">
        <v>87</v>
      </c>
      <c r="AW442" s="12" t="s">
        <v>33</v>
      </c>
      <c r="AX442" s="12" t="s">
        <v>77</v>
      </c>
      <c r="AY442" s="219" t="s">
        <v>153</v>
      </c>
    </row>
    <row r="443" spans="1:65" s="12" customFormat="1" ht="11.25">
      <c r="B443" s="208"/>
      <c r="C443" s="209"/>
      <c r="D443" s="210" t="s">
        <v>160</v>
      </c>
      <c r="E443" s="211" t="s">
        <v>1</v>
      </c>
      <c r="F443" s="212" t="s">
        <v>282</v>
      </c>
      <c r="G443" s="209"/>
      <c r="H443" s="213">
        <v>9.26</v>
      </c>
      <c r="I443" s="214"/>
      <c r="J443" s="209"/>
      <c r="K443" s="209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160</v>
      </c>
      <c r="AU443" s="219" t="s">
        <v>85</v>
      </c>
      <c r="AV443" s="12" t="s">
        <v>87</v>
      </c>
      <c r="AW443" s="12" t="s">
        <v>33</v>
      </c>
      <c r="AX443" s="12" t="s">
        <v>77</v>
      </c>
      <c r="AY443" s="219" t="s">
        <v>153</v>
      </c>
    </row>
    <row r="444" spans="1:65" s="12" customFormat="1" ht="11.25">
      <c r="B444" s="208"/>
      <c r="C444" s="209"/>
      <c r="D444" s="210" t="s">
        <v>160</v>
      </c>
      <c r="E444" s="211" t="s">
        <v>1</v>
      </c>
      <c r="F444" s="212" t="s">
        <v>753</v>
      </c>
      <c r="G444" s="209"/>
      <c r="H444" s="213">
        <v>17.2</v>
      </c>
      <c r="I444" s="214"/>
      <c r="J444" s="209"/>
      <c r="K444" s="209"/>
      <c r="L444" s="215"/>
      <c r="M444" s="216"/>
      <c r="N444" s="217"/>
      <c r="O444" s="217"/>
      <c r="P444" s="217"/>
      <c r="Q444" s="217"/>
      <c r="R444" s="217"/>
      <c r="S444" s="217"/>
      <c r="T444" s="218"/>
      <c r="AT444" s="219" t="s">
        <v>160</v>
      </c>
      <c r="AU444" s="219" t="s">
        <v>85</v>
      </c>
      <c r="AV444" s="12" t="s">
        <v>87</v>
      </c>
      <c r="AW444" s="12" t="s">
        <v>33</v>
      </c>
      <c r="AX444" s="12" t="s">
        <v>77</v>
      </c>
      <c r="AY444" s="219" t="s">
        <v>153</v>
      </c>
    </row>
    <row r="445" spans="1:65" s="12" customFormat="1" ht="11.25">
      <c r="B445" s="208"/>
      <c r="C445" s="209"/>
      <c r="D445" s="210" t="s">
        <v>160</v>
      </c>
      <c r="E445" s="211" t="s">
        <v>1</v>
      </c>
      <c r="F445" s="212" t="s">
        <v>754</v>
      </c>
      <c r="G445" s="209"/>
      <c r="H445" s="213">
        <v>13.3</v>
      </c>
      <c r="I445" s="214"/>
      <c r="J445" s="209"/>
      <c r="K445" s="209"/>
      <c r="L445" s="215"/>
      <c r="M445" s="216"/>
      <c r="N445" s="217"/>
      <c r="O445" s="217"/>
      <c r="P445" s="217"/>
      <c r="Q445" s="217"/>
      <c r="R445" s="217"/>
      <c r="S445" s="217"/>
      <c r="T445" s="218"/>
      <c r="AT445" s="219" t="s">
        <v>160</v>
      </c>
      <c r="AU445" s="219" t="s">
        <v>85</v>
      </c>
      <c r="AV445" s="12" t="s">
        <v>87</v>
      </c>
      <c r="AW445" s="12" t="s">
        <v>33</v>
      </c>
      <c r="AX445" s="12" t="s">
        <v>77</v>
      </c>
      <c r="AY445" s="219" t="s">
        <v>153</v>
      </c>
    </row>
    <row r="446" spans="1:65" s="12" customFormat="1" ht="11.25">
      <c r="B446" s="208"/>
      <c r="C446" s="209"/>
      <c r="D446" s="210" t="s">
        <v>160</v>
      </c>
      <c r="E446" s="211" t="s">
        <v>1</v>
      </c>
      <c r="F446" s="212" t="s">
        <v>283</v>
      </c>
      <c r="G446" s="209"/>
      <c r="H446" s="213">
        <v>7.5</v>
      </c>
      <c r="I446" s="214"/>
      <c r="J446" s="209"/>
      <c r="K446" s="209"/>
      <c r="L446" s="215"/>
      <c r="M446" s="216"/>
      <c r="N446" s="217"/>
      <c r="O446" s="217"/>
      <c r="P446" s="217"/>
      <c r="Q446" s="217"/>
      <c r="R446" s="217"/>
      <c r="S446" s="217"/>
      <c r="T446" s="218"/>
      <c r="AT446" s="219" t="s">
        <v>160</v>
      </c>
      <c r="AU446" s="219" t="s">
        <v>85</v>
      </c>
      <c r="AV446" s="12" t="s">
        <v>87</v>
      </c>
      <c r="AW446" s="12" t="s">
        <v>33</v>
      </c>
      <c r="AX446" s="12" t="s">
        <v>77</v>
      </c>
      <c r="AY446" s="219" t="s">
        <v>153</v>
      </c>
    </row>
    <row r="447" spans="1:65" s="12" customFormat="1" ht="11.25">
      <c r="B447" s="208"/>
      <c r="C447" s="209"/>
      <c r="D447" s="210" t="s">
        <v>160</v>
      </c>
      <c r="E447" s="211" t="s">
        <v>1</v>
      </c>
      <c r="F447" s="212" t="s">
        <v>754</v>
      </c>
      <c r="G447" s="209"/>
      <c r="H447" s="213">
        <v>13.3</v>
      </c>
      <c r="I447" s="214"/>
      <c r="J447" s="209"/>
      <c r="K447" s="209"/>
      <c r="L447" s="215"/>
      <c r="M447" s="216"/>
      <c r="N447" s="217"/>
      <c r="O447" s="217"/>
      <c r="P447" s="217"/>
      <c r="Q447" s="217"/>
      <c r="R447" s="217"/>
      <c r="S447" s="217"/>
      <c r="T447" s="218"/>
      <c r="AT447" s="219" t="s">
        <v>160</v>
      </c>
      <c r="AU447" s="219" t="s">
        <v>85</v>
      </c>
      <c r="AV447" s="12" t="s">
        <v>87</v>
      </c>
      <c r="AW447" s="12" t="s">
        <v>33</v>
      </c>
      <c r="AX447" s="12" t="s">
        <v>77</v>
      </c>
      <c r="AY447" s="219" t="s">
        <v>153</v>
      </c>
    </row>
    <row r="448" spans="1:65" s="12" customFormat="1" ht="11.25">
      <c r="B448" s="208"/>
      <c r="C448" s="209"/>
      <c r="D448" s="210" t="s">
        <v>160</v>
      </c>
      <c r="E448" s="211" t="s">
        <v>1</v>
      </c>
      <c r="F448" s="212" t="s">
        <v>755</v>
      </c>
      <c r="G448" s="209"/>
      <c r="H448" s="213">
        <v>17.5</v>
      </c>
      <c r="I448" s="214"/>
      <c r="J448" s="209"/>
      <c r="K448" s="209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160</v>
      </c>
      <c r="AU448" s="219" t="s">
        <v>85</v>
      </c>
      <c r="AV448" s="12" t="s">
        <v>87</v>
      </c>
      <c r="AW448" s="12" t="s">
        <v>33</v>
      </c>
      <c r="AX448" s="12" t="s">
        <v>77</v>
      </c>
      <c r="AY448" s="219" t="s">
        <v>153</v>
      </c>
    </row>
    <row r="449" spans="1:65" s="12" customFormat="1" ht="11.25">
      <c r="B449" s="208"/>
      <c r="C449" s="209"/>
      <c r="D449" s="210" t="s">
        <v>160</v>
      </c>
      <c r="E449" s="211" t="s">
        <v>1</v>
      </c>
      <c r="F449" s="212" t="s">
        <v>756</v>
      </c>
      <c r="G449" s="209"/>
      <c r="H449" s="213">
        <v>-5.5</v>
      </c>
      <c r="I449" s="214"/>
      <c r="J449" s="209"/>
      <c r="K449" s="209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160</v>
      </c>
      <c r="AU449" s="219" t="s">
        <v>85</v>
      </c>
      <c r="AV449" s="12" t="s">
        <v>87</v>
      </c>
      <c r="AW449" s="12" t="s">
        <v>33</v>
      </c>
      <c r="AX449" s="12" t="s">
        <v>77</v>
      </c>
      <c r="AY449" s="219" t="s">
        <v>153</v>
      </c>
    </row>
    <row r="450" spans="1:65" s="12" customFormat="1" ht="11.25">
      <c r="B450" s="208"/>
      <c r="C450" s="209"/>
      <c r="D450" s="210" t="s">
        <v>160</v>
      </c>
      <c r="E450" s="211" t="s">
        <v>1</v>
      </c>
      <c r="F450" s="212" t="s">
        <v>757</v>
      </c>
      <c r="G450" s="209"/>
      <c r="H450" s="213">
        <v>-3.6</v>
      </c>
      <c r="I450" s="214"/>
      <c r="J450" s="209"/>
      <c r="K450" s="209"/>
      <c r="L450" s="215"/>
      <c r="M450" s="216"/>
      <c r="N450" s="217"/>
      <c r="O450" s="217"/>
      <c r="P450" s="217"/>
      <c r="Q450" s="217"/>
      <c r="R450" s="217"/>
      <c r="S450" s="217"/>
      <c r="T450" s="218"/>
      <c r="AT450" s="219" t="s">
        <v>160</v>
      </c>
      <c r="AU450" s="219" t="s">
        <v>85</v>
      </c>
      <c r="AV450" s="12" t="s">
        <v>87</v>
      </c>
      <c r="AW450" s="12" t="s">
        <v>33</v>
      </c>
      <c r="AX450" s="12" t="s">
        <v>77</v>
      </c>
      <c r="AY450" s="219" t="s">
        <v>153</v>
      </c>
    </row>
    <row r="451" spans="1:65" s="12" customFormat="1" ht="11.25">
      <c r="B451" s="208"/>
      <c r="C451" s="209"/>
      <c r="D451" s="210" t="s">
        <v>160</v>
      </c>
      <c r="E451" s="211" t="s">
        <v>1</v>
      </c>
      <c r="F451" s="212" t="s">
        <v>758</v>
      </c>
      <c r="G451" s="209"/>
      <c r="H451" s="213">
        <v>-1.8</v>
      </c>
      <c r="I451" s="214"/>
      <c r="J451" s="209"/>
      <c r="K451" s="209"/>
      <c r="L451" s="215"/>
      <c r="M451" s="216"/>
      <c r="N451" s="217"/>
      <c r="O451" s="217"/>
      <c r="P451" s="217"/>
      <c r="Q451" s="217"/>
      <c r="R451" s="217"/>
      <c r="S451" s="217"/>
      <c r="T451" s="218"/>
      <c r="AT451" s="219" t="s">
        <v>160</v>
      </c>
      <c r="AU451" s="219" t="s">
        <v>85</v>
      </c>
      <c r="AV451" s="12" t="s">
        <v>87</v>
      </c>
      <c r="AW451" s="12" t="s">
        <v>33</v>
      </c>
      <c r="AX451" s="12" t="s">
        <v>77</v>
      </c>
      <c r="AY451" s="219" t="s">
        <v>153</v>
      </c>
    </row>
    <row r="452" spans="1:65" s="12" customFormat="1" ht="11.25">
      <c r="B452" s="208"/>
      <c r="C452" s="209"/>
      <c r="D452" s="210" t="s">
        <v>160</v>
      </c>
      <c r="E452" s="211" t="s">
        <v>1</v>
      </c>
      <c r="F452" s="212" t="s">
        <v>759</v>
      </c>
      <c r="G452" s="209"/>
      <c r="H452" s="213">
        <v>-1.2</v>
      </c>
      <c r="I452" s="214"/>
      <c r="J452" s="209"/>
      <c r="K452" s="209"/>
      <c r="L452" s="215"/>
      <c r="M452" s="216"/>
      <c r="N452" s="217"/>
      <c r="O452" s="217"/>
      <c r="P452" s="217"/>
      <c r="Q452" s="217"/>
      <c r="R452" s="217"/>
      <c r="S452" s="217"/>
      <c r="T452" s="218"/>
      <c r="AT452" s="219" t="s">
        <v>160</v>
      </c>
      <c r="AU452" s="219" t="s">
        <v>85</v>
      </c>
      <c r="AV452" s="12" t="s">
        <v>87</v>
      </c>
      <c r="AW452" s="12" t="s">
        <v>33</v>
      </c>
      <c r="AX452" s="12" t="s">
        <v>77</v>
      </c>
      <c r="AY452" s="219" t="s">
        <v>153</v>
      </c>
    </row>
    <row r="453" spans="1:65" s="14" customFormat="1" ht="11.25">
      <c r="B453" s="230"/>
      <c r="C453" s="231"/>
      <c r="D453" s="210" t="s">
        <v>160</v>
      </c>
      <c r="E453" s="232" t="s">
        <v>1</v>
      </c>
      <c r="F453" s="233" t="s">
        <v>168</v>
      </c>
      <c r="G453" s="231"/>
      <c r="H453" s="234">
        <v>128.04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AT453" s="240" t="s">
        <v>160</v>
      </c>
      <c r="AU453" s="240" t="s">
        <v>85</v>
      </c>
      <c r="AV453" s="14" t="s">
        <v>158</v>
      </c>
      <c r="AW453" s="14" t="s">
        <v>33</v>
      </c>
      <c r="AX453" s="14" t="s">
        <v>85</v>
      </c>
      <c r="AY453" s="240" t="s">
        <v>153</v>
      </c>
    </row>
    <row r="454" spans="1:65" s="2" customFormat="1" ht="16.5" customHeight="1">
      <c r="A454" s="33"/>
      <c r="B454" s="34"/>
      <c r="C454" s="241" t="s">
        <v>760</v>
      </c>
      <c r="D454" s="241" t="s">
        <v>295</v>
      </c>
      <c r="E454" s="242" t="s">
        <v>761</v>
      </c>
      <c r="F454" s="243" t="s">
        <v>762</v>
      </c>
      <c r="G454" s="244" t="s">
        <v>277</v>
      </c>
      <c r="H454" s="245">
        <v>130.601</v>
      </c>
      <c r="I454" s="246"/>
      <c r="J454" s="247">
        <f>ROUND(I454*H454,2)</f>
        <v>0</v>
      </c>
      <c r="K454" s="248"/>
      <c r="L454" s="249"/>
      <c r="M454" s="250" t="s">
        <v>1</v>
      </c>
      <c r="N454" s="251" t="s">
        <v>42</v>
      </c>
      <c r="O454" s="70"/>
      <c r="P454" s="204">
        <f>O454*H454</f>
        <v>0</v>
      </c>
      <c r="Q454" s="204">
        <v>0</v>
      </c>
      <c r="R454" s="204">
        <f>Q454*H454</f>
        <v>0</v>
      </c>
      <c r="S454" s="204">
        <v>0</v>
      </c>
      <c r="T454" s="205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206" t="s">
        <v>362</v>
      </c>
      <c r="AT454" s="206" t="s">
        <v>295</v>
      </c>
      <c r="AU454" s="206" t="s">
        <v>85</v>
      </c>
      <c r="AY454" s="16" t="s">
        <v>153</v>
      </c>
      <c r="BE454" s="207">
        <f>IF(N454="základní",J454,0)</f>
        <v>0</v>
      </c>
      <c r="BF454" s="207">
        <f>IF(N454="snížená",J454,0)</f>
        <v>0</v>
      </c>
      <c r="BG454" s="207">
        <f>IF(N454="zákl. přenesená",J454,0)</f>
        <v>0</v>
      </c>
      <c r="BH454" s="207">
        <f>IF(N454="sníž. přenesená",J454,0)</f>
        <v>0</v>
      </c>
      <c r="BI454" s="207">
        <f>IF(N454="nulová",J454,0)</f>
        <v>0</v>
      </c>
      <c r="BJ454" s="16" t="s">
        <v>85</v>
      </c>
      <c r="BK454" s="207">
        <f>ROUND(I454*H454,2)</f>
        <v>0</v>
      </c>
      <c r="BL454" s="16" t="s">
        <v>274</v>
      </c>
      <c r="BM454" s="206" t="s">
        <v>763</v>
      </c>
    </row>
    <row r="455" spans="1:65" s="12" customFormat="1" ht="11.25">
      <c r="B455" s="208"/>
      <c r="C455" s="209"/>
      <c r="D455" s="210" t="s">
        <v>160</v>
      </c>
      <c r="E455" s="209"/>
      <c r="F455" s="212" t="s">
        <v>764</v>
      </c>
      <c r="G455" s="209"/>
      <c r="H455" s="213">
        <v>130.601</v>
      </c>
      <c r="I455" s="214"/>
      <c r="J455" s="209"/>
      <c r="K455" s="209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160</v>
      </c>
      <c r="AU455" s="219" t="s">
        <v>85</v>
      </c>
      <c r="AV455" s="12" t="s">
        <v>87</v>
      </c>
      <c r="AW455" s="12" t="s">
        <v>4</v>
      </c>
      <c r="AX455" s="12" t="s">
        <v>85</v>
      </c>
      <c r="AY455" s="219" t="s">
        <v>153</v>
      </c>
    </row>
    <row r="456" spans="1:65" s="2" customFormat="1" ht="33" customHeight="1">
      <c r="A456" s="33"/>
      <c r="B456" s="34"/>
      <c r="C456" s="194" t="s">
        <v>765</v>
      </c>
      <c r="D456" s="194" t="s">
        <v>154</v>
      </c>
      <c r="E456" s="195" t="s">
        <v>766</v>
      </c>
      <c r="F456" s="196" t="s">
        <v>767</v>
      </c>
      <c r="G456" s="197" t="s">
        <v>507</v>
      </c>
      <c r="H456" s="252"/>
      <c r="I456" s="199"/>
      <c r="J456" s="200">
        <f>ROUND(I456*H456,2)</f>
        <v>0</v>
      </c>
      <c r="K456" s="201"/>
      <c r="L456" s="38"/>
      <c r="M456" s="202" t="s">
        <v>1</v>
      </c>
      <c r="N456" s="203" t="s">
        <v>42</v>
      </c>
      <c r="O456" s="70"/>
      <c r="P456" s="204">
        <f>O456*H456</f>
        <v>0</v>
      </c>
      <c r="Q456" s="204">
        <v>0</v>
      </c>
      <c r="R456" s="204">
        <f>Q456*H456</f>
        <v>0</v>
      </c>
      <c r="S456" s="204">
        <v>0</v>
      </c>
      <c r="T456" s="205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206" t="s">
        <v>274</v>
      </c>
      <c r="AT456" s="206" t="s">
        <v>154</v>
      </c>
      <c r="AU456" s="206" t="s">
        <v>85</v>
      </c>
      <c r="AY456" s="16" t="s">
        <v>153</v>
      </c>
      <c r="BE456" s="207">
        <f>IF(N456="základní",J456,0)</f>
        <v>0</v>
      </c>
      <c r="BF456" s="207">
        <f>IF(N456="snížená",J456,0)</f>
        <v>0</v>
      </c>
      <c r="BG456" s="207">
        <f>IF(N456="zákl. přenesená",J456,0)</f>
        <v>0</v>
      </c>
      <c r="BH456" s="207">
        <f>IF(N456="sníž. přenesená",J456,0)</f>
        <v>0</v>
      </c>
      <c r="BI456" s="207">
        <f>IF(N456="nulová",J456,0)</f>
        <v>0</v>
      </c>
      <c r="BJ456" s="16" t="s">
        <v>85</v>
      </c>
      <c r="BK456" s="207">
        <f>ROUND(I456*H456,2)</f>
        <v>0</v>
      </c>
      <c r="BL456" s="16" t="s">
        <v>274</v>
      </c>
      <c r="BM456" s="206" t="s">
        <v>768</v>
      </c>
    </row>
    <row r="457" spans="1:65" s="11" customFormat="1" ht="25.9" customHeight="1">
      <c r="B457" s="180"/>
      <c r="C457" s="181"/>
      <c r="D457" s="182" t="s">
        <v>76</v>
      </c>
      <c r="E457" s="183" t="s">
        <v>769</v>
      </c>
      <c r="F457" s="183" t="s">
        <v>770</v>
      </c>
      <c r="G457" s="181"/>
      <c r="H457" s="181"/>
      <c r="I457" s="184"/>
      <c r="J457" s="185">
        <f>BK457</f>
        <v>0</v>
      </c>
      <c r="K457" s="181"/>
      <c r="L457" s="186"/>
      <c r="M457" s="187"/>
      <c r="N457" s="188"/>
      <c r="O457" s="188"/>
      <c r="P457" s="189">
        <f>SUM(P458:P468)</f>
        <v>0</v>
      </c>
      <c r="Q457" s="188"/>
      <c r="R457" s="189">
        <f>SUM(R458:R468)</f>
        <v>3.7046190000000001</v>
      </c>
      <c r="S457" s="188"/>
      <c r="T457" s="190">
        <f>SUM(T458:T468)</f>
        <v>0</v>
      </c>
      <c r="AR457" s="191" t="s">
        <v>87</v>
      </c>
      <c r="AT457" s="192" t="s">
        <v>76</v>
      </c>
      <c r="AU457" s="192" t="s">
        <v>77</v>
      </c>
      <c r="AY457" s="191" t="s">
        <v>153</v>
      </c>
      <c r="BK457" s="193">
        <f>SUM(BK458:BK468)</f>
        <v>0</v>
      </c>
    </row>
    <row r="458" spans="1:65" s="2" customFormat="1" ht="21.75" customHeight="1">
      <c r="A458" s="33"/>
      <c r="B458" s="34"/>
      <c r="C458" s="194" t="s">
        <v>771</v>
      </c>
      <c r="D458" s="194" t="s">
        <v>154</v>
      </c>
      <c r="E458" s="195" t="s">
        <v>772</v>
      </c>
      <c r="F458" s="196" t="s">
        <v>773</v>
      </c>
      <c r="G458" s="197" t="s">
        <v>182</v>
      </c>
      <c r="H458" s="198">
        <v>144.61000000000001</v>
      </c>
      <c r="I458" s="199"/>
      <c r="J458" s="200">
        <f>ROUND(I458*H458,2)</f>
        <v>0</v>
      </c>
      <c r="K458" s="201"/>
      <c r="L458" s="38"/>
      <c r="M458" s="202" t="s">
        <v>1</v>
      </c>
      <c r="N458" s="203" t="s">
        <v>42</v>
      </c>
      <c r="O458" s="70"/>
      <c r="P458" s="204">
        <f>O458*H458</f>
        <v>0</v>
      </c>
      <c r="Q458" s="204">
        <v>7.4999999999999997E-3</v>
      </c>
      <c r="R458" s="204">
        <f>Q458*H458</f>
        <v>1.0845750000000001</v>
      </c>
      <c r="S458" s="204">
        <v>0</v>
      </c>
      <c r="T458" s="205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06" t="s">
        <v>274</v>
      </c>
      <c r="AT458" s="206" t="s">
        <v>154</v>
      </c>
      <c r="AU458" s="206" t="s">
        <v>85</v>
      </c>
      <c r="AY458" s="16" t="s">
        <v>153</v>
      </c>
      <c r="BE458" s="207">
        <f>IF(N458="základní",J458,0)</f>
        <v>0</v>
      </c>
      <c r="BF458" s="207">
        <f>IF(N458="snížená",J458,0)</f>
        <v>0</v>
      </c>
      <c r="BG458" s="207">
        <f>IF(N458="zákl. přenesená",J458,0)</f>
        <v>0</v>
      </c>
      <c r="BH458" s="207">
        <f>IF(N458="sníž. přenesená",J458,0)</f>
        <v>0</v>
      </c>
      <c r="BI458" s="207">
        <f>IF(N458="nulová",J458,0)</f>
        <v>0</v>
      </c>
      <c r="BJ458" s="16" t="s">
        <v>85</v>
      </c>
      <c r="BK458" s="207">
        <f>ROUND(I458*H458,2)</f>
        <v>0</v>
      </c>
      <c r="BL458" s="16" t="s">
        <v>274</v>
      </c>
      <c r="BM458" s="206" t="s">
        <v>774</v>
      </c>
    </row>
    <row r="459" spans="1:65" s="12" customFormat="1" ht="11.25">
      <c r="B459" s="208"/>
      <c r="C459" s="209"/>
      <c r="D459" s="210" t="s">
        <v>160</v>
      </c>
      <c r="E459" s="211" t="s">
        <v>1</v>
      </c>
      <c r="F459" s="212" t="s">
        <v>775</v>
      </c>
      <c r="G459" s="209"/>
      <c r="H459" s="213">
        <v>76.14</v>
      </c>
      <c r="I459" s="214"/>
      <c r="J459" s="209"/>
      <c r="K459" s="209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160</v>
      </c>
      <c r="AU459" s="219" t="s">
        <v>85</v>
      </c>
      <c r="AV459" s="12" t="s">
        <v>87</v>
      </c>
      <c r="AW459" s="12" t="s">
        <v>33</v>
      </c>
      <c r="AX459" s="12" t="s">
        <v>77</v>
      </c>
      <c r="AY459" s="219" t="s">
        <v>153</v>
      </c>
    </row>
    <row r="460" spans="1:65" s="12" customFormat="1" ht="11.25">
      <c r="B460" s="208"/>
      <c r="C460" s="209"/>
      <c r="D460" s="210" t="s">
        <v>160</v>
      </c>
      <c r="E460" s="211" t="s">
        <v>1</v>
      </c>
      <c r="F460" s="212" t="s">
        <v>776</v>
      </c>
      <c r="G460" s="209"/>
      <c r="H460" s="213">
        <v>68.47</v>
      </c>
      <c r="I460" s="214"/>
      <c r="J460" s="209"/>
      <c r="K460" s="209"/>
      <c r="L460" s="215"/>
      <c r="M460" s="216"/>
      <c r="N460" s="217"/>
      <c r="O460" s="217"/>
      <c r="P460" s="217"/>
      <c r="Q460" s="217"/>
      <c r="R460" s="217"/>
      <c r="S460" s="217"/>
      <c r="T460" s="218"/>
      <c r="AT460" s="219" t="s">
        <v>160</v>
      </c>
      <c r="AU460" s="219" t="s">
        <v>85</v>
      </c>
      <c r="AV460" s="12" t="s">
        <v>87</v>
      </c>
      <c r="AW460" s="12" t="s">
        <v>33</v>
      </c>
      <c r="AX460" s="12" t="s">
        <v>77</v>
      </c>
      <c r="AY460" s="219" t="s">
        <v>153</v>
      </c>
    </row>
    <row r="461" spans="1:65" s="14" customFormat="1" ht="11.25">
      <c r="B461" s="230"/>
      <c r="C461" s="231"/>
      <c r="D461" s="210" t="s">
        <v>160</v>
      </c>
      <c r="E461" s="232" t="s">
        <v>1</v>
      </c>
      <c r="F461" s="233" t="s">
        <v>168</v>
      </c>
      <c r="G461" s="231"/>
      <c r="H461" s="234">
        <v>144.61000000000001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AT461" s="240" t="s">
        <v>160</v>
      </c>
      <c r="AU461" s="240" t="s">
        <v>85</v>
      </c>
      <c r="AV461" s="14" t="s">
        <v>158</v>
      </c>
      <c r="AW461" s="14" t="s">
        <v>33</v>
      </c>
      <c r="AX461" s="14" t="s">
        <v>85</v>
      </c>
      <c r="AY461" s="240" t="s">
        <v>153</v>
      </c>
    </row>
    <row r="462" spans="1:65" s="2" customFormat="1" ht="33" customHeight="1">
      <c r="A462" s="33"/>
      <c r="B462" s="34"/>
      <c r="C462" s="194" t="s">
        <v>777</v>
      </c>
      <c r="D462" s="194" t="s">
        <v>154</v>
      </c>
      <c r="E462" s="195" t="s">
        <v>778</v>
      </c>
      <c r="F462" s="196" t="s">
        <v>779</v>
      </c>
      <c r="G462" s="197" t="s">
        <v>182</v>
      </c>
      <c r="H462" s="198">
        <v>1735.32</v>
      </c>
      <c r="I462" s="199"/>
      <c r="J462" s="200">
        <f>ROUND(I462*H462,2)</f>
        <v>0</v>
      </c>
      <c r="K462" s="201"/>
      <c r="L462" s="38"/>
      <c r="M462" s="202" t="s">
        <v>1</v>
      </c>
      <c r="N462" s="203" t="s">
        <v>42</v>
      </c>
      <c r="O462" s="70"/>
      <c r="P462" s="204">
        <f>O462*H462</f>
        <v>0</v>
      </c>
      <c r="Q462" s="204">
        <v>1.5E-3</v>
      </c>
      <c r="R462" s="204">
        <f>Q462*H462</f>
        <v>2.6029800000000001</v>
      </c>
      <c r="S462" s="204">
        <v>0</v>
      </c>
      <c r="T462" s="205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206" t="s">
        <v>274</v>
      </c>
      <c r="AT462" s="206" t="s">
        <v>154</v>
      </c>
      <c r="AU462" s="206" t="s">
        <v>85</v>
      </c>
      <c r="AY462" s="16" t="s">
        <v>153</v>
      </c>
      <c r="BE462" s="207">
        <f>IF(N462="základní",J462,0)</f>
        <v>0</v>
      </c>
      <c r="BF462" s="207">
        <f>IF(N462="snížená",J462,0)</f>
        <v>0</v>
      </c>
      <c r="BG462" s="207">
        <f>IF(N462="zákl. přenesená",J462,0)</f>
        <v>0</v>
      </c>
      <c r="BH462" s="207">
        <f>IF(N462="sníž. přenesená",J462,0)</f>
        <v>0</v>
      </c>
      <c r="BI462" s="207">
        <f>IF(N462="nulová",J462,0)</f>
        <v>0</v>
      </c>
      <c r="BJ462" s="16" t="s">
        <v>85</v>
      </c>
      <c r="BK462" s="207">
        <f>ROUND(I462*H462,2)</f>
        <v>0</v>
      </c>
      <c r="BL462" s="16" t="s">
        <v>274</v>
      </c>
      <c r="BM462" s="206" t="s">
        <v>780</v>
      </c>
    </row>
    <row r="463" spans="1:65" s="12" customFormat="1" ht="11.25">
      <c r="B463" s="208"/>
      <c r="C463" s="209"/>
      <c r="D463" s="210" t="s">
        <v>160</v>
      </c>
      <c r="E463" s="211" t="s">
        <v>1</v>
      </c>
      <c r="F463" s="212" t="s">
        <v>781</v>
      </c>
      <c r="G463" s="209"/>
      <c r="H463" s="213">
        <v>1735.32</v>
      </c>
      <c r="I463" s="214"/>
      <c r="J463" s="209"/>
      <c r="K463" s="209"/>
      <c r="L463" s="215"/>
      <c r="M463" s="216"/>
      <c r="N463" s="217"/>
      <c r="O463" s="217"/>
      <c r="P463" s="217"/>
      <c r="Q463" s="217"/>
      <c r="R463" s="217"/>
      <c r="S463" s="217"/>
      <c r="T463" s="218"/>
      <c r="AT463" s="219" t="s">
        <v>160</v>
      </c>
      <c r="AU463" s="219" t="s">
        <v>85</v>
      </c>
      <c r="AV463" s="12" t="s">
        <v>87</v>
      </c>
      <c r="AW463" s="12" t="s">
        <v>33</v>
      </c>
      <c r="AX463" s="12" t="s">
        <v>85</v>
      </c>
      <c r="AY463" s="219" t="s">
        <v>153</v>
      </c>
    </row>
    <row r="464" spans="1:65" s="2" customFormat="1" ht="21.75" customHeight="1">
      <c r="A464" s="33"/>
      <c r="B464" s="34"/>
      <c r="C464" s="194" t="s">
        <v>782</v>
      </c>
      <c r="D464" s="194" t="s">
        <v>154</v>
      </c>
      <c r="E464" s="195" t="s">
        <v>783</v>
      </c>
      <c r="F464" s="196" t="s">
        <v>784</v>
      </c>
      <c r="G464" s="197" t="s">
        <v>182</v>
      </c>
      <c r="H464" s="198">
        <v>144.61000000000001</v>
      </c>
      <c r="I464" s="199"/>
      <c r="J464" s="200">
        <f>ROUND(I464*H464,2)</f>
        <v>0</v>
      </c>
      <c r="K464" s="201"/>
      <c r="L464" s="38"/>
      <c r="M464" s="202" t="s">
        <v>1</v>
      </c>
      <c r="N464" s="203" t="s">
        <v>42</v>
      </c>
      <c r="O464" s="70"/>
      <c r="P464" s="204">
        <f>O464*H464</f>
        <v>0</v>
      </c>
      <c r="Q464" s="204">
        <v>0</v>
      </c>
      <c r="R464" s="204">
        <f>Q464*H464</f>
        <v>0</v>
      </c>
      <c r="S464" s="204">
        <v>0</v>
      </c>
      <c r="T464" s="205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206" t="s">
        <v>274</v>
      </c>
      <c r="AT464" s="206" t="s">
        <v>154</v>
      </c>
      <c r="AU464" s="206" t="s">
        <v>85</v>
      </c>
      <c r="AY464" s="16" t="s">
        <v>153</v>
      </c>
      <c r="BE464" s="207">
        <f>IF(N464="základní",J464,0)</f>
        <v>0</v>
      </c>
      <c r="BF464" s="207">
        <f>IF(N464="snížená",J464,0)</f>
        <v>0</v>
      </c>
      <c r="BG464" s="207">
        <f>IF(N464="zákl. přenesená",J464,0)</f>
        <v>0</v>
      </c>
      <c r="BH464" s="207">
        <f>IF(N464="sníž. přenesená",J464,0)</f>
        <v>0</v>
      </c>
      <c r="BI464" s="207">
        <f>IF(N464="nulová",J464,0)</f>
        <v>0</v>
      </c>
      <c r="BJ464" s="16" t="s">
        <v>85</v>
      </c>
      <c r="BK464" s="207">
        <f>ROUND(I464*H464,2)</f>
        <v>0</v>
      </c>
      <c r="BL464" s="16" t="s">
        <v>274</v>
      </c>
      <c r="BM464" s="206" t="s">
        <v>785</v>
      </c>
    </row>
    <row r="465" spans="1:65" s="2" customFormat="1" ht="16.5" customHeight="1">
      <c r="A465" s="33"/>
      <c r="B465" s="34"/>
      <c r="C465" s="241" t="s">
        <v>786</v>
      </c>
      <c r="D465" s="241" t="s">
        <v>295</v>
      </c>
      <c r="E465" s="242" t="s">
        <v>787</v>
      </c>
      <c r="F465" s="243" t="s">
        <v>788</v>
      </c>
      <c r="G465" s="244" t="s">
        <v>789</v>
      </c>
      <c r="H465" s="245">
        <v>17.064</v>
      </c>
      <c r="I465" s="246"/>
      <c r="J465" s="247">
        <f>ROUND(I465*H465,2)</f>
        <v>0</v>
      </c>
      <c r="K465" s="248"/>
      <c r="L465" s="249"/>
      <c r="M465" s="250" t="s">
        <v>1</v>
      </c>
      <c r="N465" s="251" t="s">
        <v>42</v>
      </c>
      <c r="O465" s="70"/>
      <c r="P465" s="204">
        <f>O465*H465</f>
        <v>0</v>
      </c>
      <c r="Q465" s="204">
        <v>1E-3</v>
      </c>
      <c r="R465" s="204">
        <f>Q465*H465</f>
        <v>1.7063999999999999E-2</v>
      </c>
      <c r="S465" s="204">
        <v>0</v>
      </c>
      <c r="T465" s="205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206" t="s">
        <v>362</v>
      </c>
      <c r="AT465" s="206" t="s">
        <v>295</v>
      </c>
      <c r="AU465" s="206" t="s">
        <v>85</v>
      </c>
      <c r="AY465" s="16" t="s">
        <v>153</v>
      </c>
      <c r="BE465" s="207">
        <f>IF(N465="základní",J465,0)</f>
        <v>0</v>
      </c>
      <c r="BF465" s="207">
        <f>IF(N465="snížená",J465,0)</f>
        <v>0</v>
      </c>
      <c r="BG465" s="207">
        <f>IF(N465="zákl. přenesená",J465,0)</f>
        <v>0</v>
      </c>
      <c r="BH465" s="207">
        <f>IF(N465="sníž. přenesená",J465,0)</f>
        <v>0</v>
      </c>
      <c r="BI465" s="207">
        <f>IF(N465="nulová",J465,0)</f>
        <v>0</v>
      </c>
      <c r="BJ465" s="16" t="s">
        <v>85</v>
      </c>
      <c r="BK465" s="207">
        <f>ROUND(I465*H465,2)</f>
        <v>0</v>
      </c>
      <c r="BL465" s="16" t="s">
        <v>274</v>
      </c>
      <c r="BM465" s="206" t="s">
        <v>790</v>
      </c>
    </row>
    <row r="466" spans="1:65" s="2" customFormat="1" ht="19.5">
      <c r="A466" s="33"/>
      <c r="B466" s="34"/>
      <c r="C466" s="35"/>
      <c r="D466" s="210" t="s">
        <v>791</v>
      </c>
      <c r="E466" s="35"/>
      <c r="F466" s="253" t="s">
        <v>792</v>
      </c>
      <c r="G466" s="35"/>
      <c r="H466" s="35"/>
      <c r="I466" s="114"/>
      <c r="J466" s="35"/>
      <c r="K466" s="35"/>
      <c r="L466" s="38"/>
      <c r="M466" s="254"/>
      <c r="N466" s="255"/>
      <c r="O466" s="70"/>
      <c r="P466" s="70"/>
      <c r="Q466" s="70"/>
      <c r="R466" s="70"/>
      <c r="S466" s="70"/>
      <c r="T466" s="71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6" t="s">
        <v>791</v>
      </c>
      <c r="AU466" s="16" t="s">
        <v>85</v>
      </c>
    </row>
    <row r="467" spans="1:65" s="12" customFormat="1" ht="11.25">
      <c r="B467" s="208"/>
      <c r="C467" s="209"/>
      <c r="D467" s="210" t="s">
        <v>160</v>
      </c>
      <c r="E467" s="209"/>
      <c r="F467" s="212" t="s">
        <v>793</v>
      </c>
      <c r="G467" s="209"/>
      <c r="H467" s="213">
        <v>17.064</v>
      </c>
      <c r="I467" s="214"/>
      <c r="J467" s="209"/>
      <c r="K467" s="209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160</v>
      </c>
      <c r="AU467" s="219" t="s">
        <v>85</v>
      </c>
      <c r="AV467" s="12" t="s">
        <v>87</v>
      </c>
      <c r="AW467" s="12" t="s">
        <v>4</v>
      </c>
      <c r="AX467" s="12" t="s">
        <v>85</v>
      </c>
      <c r="AY467" s="219" t="s">
        <v>153</v>
      </c>
    </row>
    <row r="468" spans="1:65" s="2" customFormat="1" ht="33" customHeight="1">
      <c r="A468" s="33"/>
      <c r="B468" s="34"/>
      <c r="C468" s="194" t="s">
        <v>794</v>
      </c>
      <c r="D468" s="194" t="s">
        <v>154</v>
      </c>
      <c r="E468" s="195" t="s">
        <v>795</v>
      </c>
      <c r="F468" s="196" t="s">
        <v>796</v>
      </c>
      <c r="G468" s="197" t="s">
        <v>507</v>
      </c>
      <c r="H468" s="252"/>
      <c r="I468" s="199"/>
      <c r="J468" s="200">
        <f>ROUND(I468*H468,2)</f>
        <v>0</v>
      </c>
      <c r="K468" s="201"/>
      <c r="L468" s="38"/>
      <c r="M468" s="202" t="s">
        <v>1</v>
      </c>
      <c r="N468" s="203" t="s">
        <v>42</v>
      </c>
      <c r="O468" s="70"/>
      <c r="P468" s="204">
        <f>O468*H468</f>
        <v>0</v>
      </c>
      <c r="Q468" s="204">
        <v>0</v>
      </c>
      <c r="R468" s="204">
        <f>Q468*H468</f>
        <v>0</v>
      </c>
      <c r="S468" s="204">
        <v>0</v>
      </c>
      <c r="T468" s="205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06" t="s">
        <v>274</v>
      </c>
      <c r="AT468" s="206" t="s">
        <v>154</v>
      </c>
      <c r="AU468" s="206" t="s">
        <v>85</v>
      </c>
      <c r="AY468" s="16" t="s">
        <v>153</v>
      </c>
      <c r="BE468" s="207">
        <f>IF(N468="základní",J468,0)</f>
        <v>0</v>
      </c>
      <c r="BF468" s="207">
        <f>IF(N468="snížená",J468,0)</f>
        <v>0</v>
      </c>
      <c r="BG468" s="207">
        <f>IF(N468="zákl. přenesená",J468,0)</f>
        <v>0</v>
      </c>
      <c r="BH468" s="207">
        <f>IF(N468="sníž. přenesená",J468,0)</f>
        <v>0</v>
      </c>
      <c r="BI468" s="207">
        <f>IF(N468="nulová",J468,0)</f>
        <v>0</v>
      </c>
      <c r="BJ468" s="16" t="s">
        <v>85</v>
      </c>
      <c r="BK468" s="207">
        <f>ROUND(I468*H468,2)</f>
        <v>0</v>
      </c>
      <c r="BL468" s="16" t="s">
        <v>274</v>
      </c>
      <c r="BM468" s="206" t="s">
        <v>797</v>
      </c>
    </row>
    <row r="469" spans="1:65" s="11" customFormat="1" ht="25.9" customHeight="1">
      <c r="B469" s="180"/>
      <c r="C469" s="181"/>
      <c r="D469" s="182" t="s">
        <v>76</v>
      </c>
      <c r="E469" s="183" t="s">
        <v>798</v>
      </c>
      <c r="F469" s="183" t="s">
        <v>799</v>
      </c>
      <c r="G469" s="181"/>
      <c r="H469" s="181"/>
      <c r="I469" s="184"/>
      <c r="J469" s="185">
        <f>BK469</f>
        <v>0</v>
      </c>
      <c r="K469" s="181"/>
      <c r="L469" s="186"/>
      <c r="M469" s="187"/>
      <c r="N469" s="188"/>
      <c r="O469" s="188"/>
      <c r="P469" s="189">
        <f>SUM(P470:P504)</f>
        <v>0</v>
      </c>
      <c r="Q469" s="188"/>
      <c r="R469" s="189">
        <f>SUM(R470:R504)</f>
        <v>0.58921080000000003</v>
      </c>
      <c r="S469" s="188"/>
      <c r="T469" s="190">
        <f>SUM(T470:T504)</f>
        <v>0</v>
      </c>
      <c r="AR469" s="191" t="s">
        <v>87</v>
      </c>
      <c r="AT469" s="192" t="s">
        <v>76</v>
      </c>
      <c r="AU469" s="192" t="s">
        <v>77</v>
      </c>
      <c r="AY469" s="191" t="s">
        <v>153</v>
      </c>
      <c r="BK469" s="193">
        <f>SUM(BK470:BK504)</f>
        <v>0</v>
      </c>
    </row>
    <row r="470" spans="1:65" s="2" customFormat="1" ht="33" customHeight="1">
      <c r="A470" s="33"/>
      <c r="B470" s="34"/>
      <c r="C470" s="194" t="s">
        <v>800</v>
      </c>
      <c r="D470" s="194" t="s">
        <v>154</v>
      </c>
      <c r="E470" s="195" t="s">
        <v>801</v>
      </c>
      <c r="F470" s="196" t="s">
        <v>802</v>
      </c>
      <c r="G470" s="197" t="s">
        <v>182</v>
      </c>
      <c r="H470" s="198">
        <v>90.68</v>
      </c>
      <c r="I470" s="199"/>
      <c r="J470" s="200">
        <f>ROUND(I470*H470,2)</f>
        <v>0</v>
      </c>
      <c r="K470" s="201"/>
      <c r="L470" s="38"/>
      <c r="M470" s="202" t="s">
        <v>1</v>
      </c>
      <c r="N470" s="203" t="s">
        <v>42</v>
      </c>
      <c r="O470" s="70"/>
      <c r="P470" s="204">
        <f>O470*H470</f>
        <v>0</v>
      </c>
      <c r="Q470" s="204">
        <v>5.1999999999999998E-3</v>
      </c>
      <c r="R470" s="204">
        <f>Q470*H470</f>
        <v>0.47153600000000001</v>
      </c>
      <c r="S470" s="204">
        <v>0</v>
      </c>
      <c r="T470" s="205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06" t="s">
        <v>274</v>
      </c>
      <c r="AT470" s="206" t="s">
        <v>154</v>
      </c>
      <c r="AU470" s="206" t="s">
        <v>85</v>
      </c>
      <c r="AY470" s="16" t="s">
        <v>153</v>
      </c>
      <c r="BE470" s="207">
        <f>IF(N470="základní",J470,0)</f>
        <v>0</v>
      </c>
      <c r="BF470" s="207">
        <f>IF(N470="snížená",J470,0)</f>
        <v>0</v>
      </c>
      <c r="BG470" s="207">
        <f>IF(N470="zákl. přenesená",J470,0)</f>
        <v>0</v>
      </c>
      <c r="BH470" s="207">
        <f>IF(N470="sníž. přenesená",J470,0)</f>
        <v>0</v>
      </c>
      <c r="BI470" s="207">
        <f>IF(N470="nulová",J470,0)</f>
        <v>0</v>
      </c>
      <c r="BJ470" s="16" t="s">
        <v>85</v>
      </c>
      <c r="BK470" s="207">
        <f>ROUND(I470*H470,2)</f>
        <v>0</v>
      </c>
      <c r="BL470" s="16" t="s">
        <v>274</v>
      </c>
      <c r="BM470" s="206" t="s">
        <v>803</v>
      </c>
    </row>
    <row r="471" spans="1:65" s="12" customFormat="1" ht="11.25">
      <c r="B471" s="208"/>
      <c r="C471" s="209"/>
      <c r="D471" s="210" t="s">
        <v>160</v>
      </c>
      <c r="E471" s="211" t="s">
        <v>1</v>
      </c>
      <c r="F471" s="212" t="s">
        <v>804</v>
      </c>
      <c r="G471" s="209"/>
      <c r="H471" s="213">
        <v>21.28</v>
      </c>
      <c r="I471" s="214"/>
      <c r="J471" s="209"/>
      <c r="K471" s="209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160</v>
      </c>
      <c r="AU471" s="219" t="s">
        <v>85</v>
      </c>
      <c r="AV471" s="12" t="s">
        <v>87</v>
      </c>
      <c r="AW471" s="12" t="s">
        <v>33</v>
      </c>
      <c r="AX471" s="12" t="s">
        <v>77</v>
      </c>
      <c r="AY471" s="219" t="s">
        <v>153</v>
      </c>
    </row>
    <row r="472" spans="1:65" s="12" customFormat="1" ht="11.25">
      <c r="B472" s="208"/>
      <c r="C472" s="209"/>
      <c r="D472" s="210" t="s">
        <v>160</v>
      </c>
      <c r="E472" s="211" t="s">
        <v>1</v>
      </c>
      <c r="F472" s="212" t="s">
        <v>805</v>
      </c>
      <c r="G472" s="209"/>
      <c r="H472" s="213">
        <v>14.16</v>
      </c>
      <c r="I472" s="214"/>
      <c r="J472" s="209"/>
      <c r="K472" s="209"/>
      <c r="L472" s="215"/>
      <c r="M472" s="216"/>
      <c r="N472" s="217"/>
      <c r="O472" s="217"/>
      <c r="P472" s="217"/>
      <c r="Q472" s="217"/>
      <c r="R472" s="217"/>
      <c r="S472" s="217"/>
      <c r="T472" s="218"/>
      <c r="AT472" s="219" t="s">
        <v>160</v>
      </c>
      <c r="AU472" s="219" t="s">
        <v>85</v>
      </c>
      <c r="AV472" s="12" t="s">
        <v>87</v>
      </c>
      <c r="AW472" s="12" t="s">
        <v>33</v>
      </c>
      <c r="AX472" s="12" t="s">
        <v>77</v>
      </c>
      <c r="AY472" s="219" t="s">
        <v>153</v>
      </c>
    </row>
    <row r="473" spans="1:65" s="12" customFormat="1" ht="11.25">
      <c r="B473" s="208"/>
      <c r="C473" s="209"/>
      <c r="D473" s="210" t="s">
        <v>160</v>
      </c>
      <c r="E473" s="211" t="s">
        <v>1</v>
      </c>
      <c r="F473" s="212" t="s">
        <v>806</v>
      </c>
      <c r="G473" s="209"/>
      <c r="H473" s="213">
        <v>17.8</v>
      </c>
      <c r="I473" s="214"/>
      <c r="J473" s="209"/>
      <c r="K473" s="209"/>
      <c r="L473" s="215"/>
      <c r="M473" s="216"/>
      <c r="N473" s="217"/>
      <c r="O473" s="217"/>
      <c r="P473" s="217"/>
      <c r="Q473" s="217"/>
      <c r="R473" s="217"/>
      <c r="S473" s="217"/>
      <c r="T473" s="218"/>
      <c r="AT473" s="219" t="s">
        <v>160</v>
      </c>
      <c r="AU473" s="219" t="s">
        <v>85</v>
      </c>
      <c r="AV473" s="12" t="s">
        <v>87</v>
      </c>
      <c r="AW473" s="12" t="s">
        <v>33</v>
      </c>
      <c r="AX473" s="12" t="s">
        <v>77</v>
      </c>
      <c r="AY473" s="219" t="s">
        <v>153</v>
      </c>
    </row>
    <row r="474" spans="1:65" s="12" customFormat="1" ht="11.25">
      <c r="B474" s="208"/>
      <c r="C474" s="209"/>
      <c r="D474" s="210" t="s">
        <v>160</v>
      </c>
      <c r="E474" s="211" t="s">
        <v>1</v>
      </c>
      <c r="F474" s="212" t="s">
        <v>807</v>
      </c>
      <c r="G474" s="209"/>
      <c r="H474" s="213">
        <v>18.52</v>
      </c>
      <c r="I474" s="214"/>
      <c r="J474" s="209"/>
      <c r="K474" s="209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160</v>
      </c>
      <c r="AU474" s="219" t="s">
        <v>85</v>
      </c>
      <c r="AV474" s="12" t="s">
        <v>87</v>
      </c>
      <c r="AW474" s="12" t="s">
        <v>33</v>
      </c>
      <c r="AX474" s="12" t="s">
        <v>77</v>
      </c>
      <c r="AY474" s="219" t="s">
        <v>153</v>
      </c>
    </row>
    <row r="475" spans="1:65" s="12" customFormat="1" ht="11.25">
      <c r="B475" s="208"/>
      <c r="C475" s="209"/>
      <c r="D475" s="210" t="s">
        <v>160</v>
      </c>
      <c r="E475" s="211" t="s">
        <v>1</v>
      </c>
      <c r="F475" s="212" t="s">
        <v>808</v>
      </c>
      <c r="G475" s="209"/>
      <c r="H475" s="213">
        <v>2.7</v>
      </c>
      <c r="I475" s="214"/>
      <c r="J475" s="209"/>
      <c r="K475" s="209"/>
      <c r="L475" s="215"/>
      <c r="M475" s="216"/>
      <c r="N475" s="217"/>
      <c r="O475" s="217"/>
      <c r="P475" s="217"/>
      <c r="Q475" s="217"/>
      <c r="R475" s="217"/>
      <c r="S475" s="217"/>
      <c r="T475" s="218"/>
      <c r="AT475" s="219" t="s">
        <v>160</v>
      </c>
      <c r="AU475" s="219" t="s">
        <v>85</v>
      </c>
      <c r="AV475" s="12" t="s">
        <v>87</v>
      </c>
      <c r="AW475" s="12" t="s">
        <v>33</v>
      </c>
      <c r="AX475" s="12" t="s">
        <v>77</v>
      </c>
      <c r="AY475" s="219" t="s">
        <v>153</v>
      </c>
    </row>
    <row r="476" spans="1:65" s="12" customFormat="1" ht="11.25">
      <c r="B476" s="208"/>
      <c r="C476" s="209"/>
      <c r="D476" s="210" t="s">
        <v>160</v>
      </c>
      <c r="E476" s="211" t="s">
        <v>1</v>
      </c>
      <c r="F476" s="212" t="s">
        <v>260</v>
      </c>
      <c r="G476" s="209"/>
      <c r="H476" s="213">
        <v>15</v>
      </c>
      <c r="I476" s="214"/>
      <c r="J476" s="209"/>
      <c r="K476" s="209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160</v>
      </c>
      <c r="AU476" s="219" t="s">
        <v>85</v>
      </c>
      <c r="AV476" s="12" t="s">
        <v>87</v>
      </c>
      <c r="AW476" s="12" t="s">
        <v>33</v>
      </c>
      <c r="AX476" s="12" t="s">
        <v>77</v>
      </c>
      <c r="AY476" s="219" t="s">
        <v>153</v>
      </c>
    </row>
    <row r="477" spans="1:65" s="12" customFormat="1" ht="11.25">
      <c r="B477" s="208"/>
      <c r="C477" s="209"/>
      <c r="D477" s="210" t="s">
        <v>160</v>
      </c>
      <c r="E477" s="211" t="s">
        <v>1</v>
      </c>
      <c r="F477" s="212" t="s">
        <v>809</v>
      </c>
      <c r="G477" s="209"/>
      <c r="H477" s="213">
        <v>10.119999999999999</v>
      </c>
      <c r="I477" s="214"/>
      <c r="J477" s="209"/>
      <c r="K477" s="209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160</v>
      </c>
      <c r="AU477" s="219" t="s">
        <v>85</v>
      </c>
      <c r="AV477" s="12" t="s">
        <v>87</v>
      </c>
      <c r="AW477" s="12" t="s">
        <v>33</v>
      </c>
      <c r="AX477" s="12" t="s">
        <v>77</v>
      </c>
      <c r="AY477" s="219" t="s">
        <v>153</v>
      </c>
    </row>
    <row r="478" spans="1:65" s="12" customFormat="1" ht="11.25">
      <c r="B478" s="208"/>
      <c r="C478" s="209"/>
      <c r="D478" s="210" t="s">
        <v>160</v>
      </c>
      <c r="E478" s="211" t="s">
        <v>1</v>
      </c>
      <c r="F478" s="212" t="s">
        <v>810</v>
      </c>
      <c r="G478" s="209"/>
      <c r="H478" s="213">
        <v>2.7</v>
      </c>
      <c r="I478" s="214"/>
      <c r="J478" s="209"/>
      <c r="K478" s="209"/>
      <c r="L478" s="215"/>
      <c r="M478" s="216"/>
      <c r="N478" s="217"/>
      <c r="O478" s="217"/>
      <c r="P478" s="217"/>
      <c r="Q478" s="217"/>
      <c r="R478" s="217"/>
      <c r="S478" s="217"/>
      <c r="T478" s="218"/>
      <c r="AT478" s="219" t="s">
        <v>160</v>
      </c>
      <c r="AU478" s="219" t="s">
        <v>85</v>
      </c>
      <c r="AV478" s="12" t="s">
        <v>87</v>
      </c>
      <c r="AW478" s="12" t="s">
        <v>33</v>
      </c>
      <c r="AX478" s="12" t="s">
        <v>77</v>
      </c>
      <c r="AY478" s="219" t="s">
        <v>153</v>
      </c>
    </row>
    <row r="479" spans="1:65" s="12" customFormat="1" ht="11.25">
      <c r="B479" s="208"/>
      <c r="C479" s="209"/>
      <c r="D479" s="210" t="s">
        <v>160</v>
      </c>
      <c r="E479" s="211" t="s">
        <v>1</v>
      </c>
      <c r="F479" s="212" t="s">
        <v>811</v>
      </c>
      <c r="G479" s="209"/>
      <c r="H479" s="213">
        <v>2.4</v>
      </c>
      <c r="I479" s="214"/>
      <c r="J479" s="209"/>
      <c r="K479" s="209"/>
      <c r="L479" s="215"/>
      <c r="M479" s="216"/>
      <c r="N479" s="217"/>
      <c r="O479" s="217"/>
      <c r="P479" s="217"/>
      <c r="Q479" s="217"/>
      <c r="R479" s="217"/>
      <c r="S479" s="217"/>
      <c r="T479" s="218"/>
      <c r="AT479" s="219" t="s">
        <v>160</v>
      </c>
      <c r="AU479" s="219" t="s">
        <v>85</v>
      </c>
      <c r="AV479" s="12" t="s">
        <v>87</v>
      </c>
      <c r="AW479" s="12" t="s">
        <v>33</v>
      </c>
      <c r="AX479" s="12" t="s">
        <v>77</v>
      </c>
      <c r="AY479" s="219" t="s">
        <v>153</v>
      </c>
    </row>
    <row r="480" spans="1:65" s="12" customFormat="1" ht="11.25">
      <c r="B480" s="208"/>
      <c r="C480" s="209"/>
      <c r="D480" s="210" t="s">
        <v>160</v>
      </c>
      <c r="E480" s="211" t="s">
        <v>1</v>
      </c>
      <c r="F480" s="212" t="s">
        <v>812</v>
      </c>
      <c r="G480" s="209"/>
      <c r="H480" s="213">
        <v>-4</v>
      </c>
      <c r="I480" s="214"/>
      <c r="J480" s="209"/>
      <c r="K480" s="209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160</v>
      </c>
      <c r="AU480" s="219" t="s">
        <v>85</v>
      </c>
      <c r="AV480" s="12" t="s">
        <v>87</v>
      </c>
      <c r="AW480" s="12" t="s">
        <v>33</v>
      </c>
      <c r="AX480" s="12" t="s">
        <v>77</v>
      </c>
      <c r="AY480" s="219" t="s">
        <v>153</v>
      </c>
    </row>
    <row r="481" spans="1:65" s="12" customFormat="1" ht="11.25">
      <c r="B481" s="208"/>
      <c r="C481" s="209"/>
      <c r="D481" s="210" t="s">
        <v>160</v>
      </c>
      <c r="E481" s="211" t="s">
        <v>1</v>
      </c>
      <c r="F481" s="212" t="s">
        <v>813</v>
      </c>
      <c r="G481" s="209"/>
      <c r="H481" s="213">
        <v>-3.6</v>
      </c>
      <c r="I481" s="214"/>
      <c r="J481" s="209"/>
      <c r="K481" s="209"/>
      <c r="L481" s="215"/>
      <c r="M481" s="216"/>
      <c r="N481" s="217"/>
      <c r="O481" s="217"/>
      <c r="P481" s="217"/>
      <c r="Q481" s="217"/>
      <c r="R481" s="217"/>
      <c r="S481" s="217"/>
      <c r="T481" s="218"/>
      <c r="AT481" s="219" t="s">
        <v>160</v>
      </c>
      <c r="AU481" s="219" t="s">
        <v>85</v>
      </c>
      <c r="AV481" s="12" t="s">
        <v>87</v>
      </c>
      <c r="AW481" s="12" t="s">
        <v>33</v>
      </c>
      <c r="AX481" s="12" t="s">
        <v>77</v>
      </c>
      <c r="AY481" s="219" t="s">
        <v>153</v>
      </c>
    </row>
    <row r="482" spans="1:65" s="12" customFormat="1" ht="11.25">
      <c r="B482" s="208"/>
      <c r="C482" s="209"/>
      <c r="D482" s="210" t="s">
        <v>160</v>
      </c>
      <c r="E482" s="211" t="s">
        <v>1</v>
      </c>
      <c r="F482" s="212" t="s">
        <v>814</v>
      </c>
      <c r="G482" s="209"/>
      <c r="H482" s="213">
        <v>-4.8</v>
      </c>
      <c r="I482" s="214"/>
      <c r="J482" s="209"/>
      <c r="K482" s="209"/>
      <c r="L482" s="215"/>
      <c r="M482" s="216"/>
      <c r="N482" s="217"/>
      <c r="O482" s="217"/>
      <c r="P482" s="217"/>
      <c r="Q482" s="217"/>
      <c r="R482" s="217"/>
      <c r="S482" s="217"/>
      <c r="T482" s="218"/>
      <c r="AT482" s="219" t="s">
        <v>160</v>
      </c>
      <c r="AU482" s="219" t="s">
        <v>85</v>
      </c>
      <c r="AV482" s="12" t="s">
        <v>87</v>
      </c>
      <c r="AW482" s="12" t="s">
        <v>33</v>
      </c>
      <c r="AX482" s="12" t="s">
        <v>77</v>
      </c>
      <c r="AY482" s="219" t="s">
        <v>153</v>
      </c>
    </row>
    <row r="483" spans="1:65" s="12" customFormat="1" ht="11.25">
      <c r="B483" s="208"/>
      <c r="C483" s="209"/>
      <c r="D483" s="210" t="s">
        <v>160</v>
      </c>
      <c r="E483" s="211" t="s">
        <v>1</v>
      </c>
      <c r="F483" s="212" t="s">
        <v>815</v>
      </c>
      <c r="G483" s="209"/>
      <c r="H483" s="213">
        <v>-1.6</v>
      </c>
      <c r="I483" s="214"/>
      <c r="J483" s="209"/>
      <c r="K483" s="209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160</v>
      </c>
      <c r="AU483" s="219" t="s">
        <v>85</v>
      </c>
      <c r="AV483" s="12" t="s">
        <v>87</v>
      </c>
      <c r="AW483" s="12" t="s">
        <v>33</v>
      </c>
      <c r="AX483" s="12" t="s">
        <v>77</v>
      </c>
      <c r="AY483" s="219" t="s">
        <v>153</v>
      </c>
    </row>
    <row r="484" spans="1:65" s="14" customFormat="1" ht="11.25">
      <c r="B484" s="230"/>
      <c r="C484" s="231"/>
      <c r="D484" s="210" t="s">
        <v>160</v>
      </c>
      <c r="E484" s="232" t="s">
        <v>1</v>
      </c>
      <c r="F484" s="233" t="s">
        <v>168</v>
      </c>
      <c r="G484" s="231"/>
      <c r="H484" s="234">
        <v>90.68</v>
      </c>
      <c r="I484" s="235"/>
      <c r="J484" s="231"/>
      <c r="K484" s="231"/>
      <c r="L484" s="236"/>
      <c r="M484" s="237"/>
      <c r="N484" s="238"/>
      <c r="O484" s="238"/>
      <c r="P484" s="238"/>
      <c r="Q484" s="238"/>
      <c r="R484" s="238"/>
      <c r="S484" s="238"/>
      <c r="T484" s="239"/>
      <c r="AT484" s="240" t="s">
        <v>160</v>
      </c>
      <c r="AU484" s="240" t="s">
        <v>85</v>
      </c>
      <c r="AV484" s="14" t="s">
        <v>158</v>
      </c>
      <c r="AW484" s="14" t="s">
        <v>33</v>
      </c>
      <c r="AX484" s="14" t="s">
        <v>85</v>
      </c>
      <c r="AY484" s="240" t="s">
        <v>153</v>
      </c>
    </row>
    <row r="485" spans="1:65" s="2" customFormat="1" ht="21.75" customHeight="1">
      <c r="A485" s="33"/>
      <c r="B485" s="34"/>
      <c r="C485" s="194" t="s">
        <v>816</v>
      </c>
      <c r="D485" s="194" t="s">
        <v>154</v>
      </c>
      <c r="E485" s="195" t="s">
        <v>817</v>
      </c>
      <c r="F485" s="196" t="s">
        <v>818</v>
      </c>
      <c r="G485" s="197" t="s">
        <v>182</v>
      </c>
      <c r="H485" s="198">
        <v>90.68</v>
      </c>
      <c r="I485" s="199"/>
      <c r="J485" s="200">
        <f>ROUND(I485*H485,2)</f>
        <v>0</v>
      </c>
      <c r="K485" s="201"/>
      <c r="L485" s="38"/>
      <c r="M485" s="202" t="s">
        <v>1</v>
      </c>
      <c r="N485" s="203" t="s">
        <v>42</v>
      </c>
      <c r="O485" s="70"/>
      <c r="P485" s="204">
        <f>O485*H485</f>
        <v>0</v>
      </c>
      <c r="Q485" s="204">
        <v>0</v>
      </c>
      <c r="R485" s="204">
        <f>Q485*H485</f>
        <v>0</v>
      </c>
      <c r="S485" s="204">
        <v>0</v>
      </c>
      <c r="T485" s="205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206" t="s">
        <v>274</v>
      </c>
      <c r="AT485" s="206" t="s">
        <v>154</v>
      </c>
      <c r="AU485" s="206" t="s">
        <v>85</v>
      </c>
      <c r="AY485" s="16" t="s">
        <v>153</v>
      </c>
      <c r="BE485" s="207">
        <f>IF(N485="základní",J485,0)</f>
        <v>0</v>
      </c>
      <c r="BF485" s="207">
        <f>IF(N485="snížená",J485,0)</f>
        <v>0</v>
      </c>
      <c r="BG485" s="207">
        <f>IF(N485="zákl. přenesená",J485,0)</f>
        <v>0</v>
      </c>
      <c r="BH485" s="207">
        <f>IF(N485="sníž. přenesená",J485,0)</f>
        <v>0</v>
      </c>
      <c r="BI485" s="207">
        <f>IF(N485="nulová",J485,0)</f>
        <v>0</v>
      </c>
      <c r="BJ485" s="16" t="s">
        <v>85</v>
      </c>
      <c r="BK485" s="207">
        <f>ROUND(I485*H485,2)</f>
        <v>0</v>
      </c>
      <c r="BL485" s="16" t="s">
        <v>274</v>
      </c>
      <c r="BM485" s="206" t="s">
        <v>819</v>
      </c>
    </row>
    <row r="486" spans="1:65" s="2" customFormat="1" ht="21.75" customHeight="1">
      <c r="A486" s="33"/>
      <c r="B486" s="34"/>
      <c r="C486" s="194" t="s">
        <v>820</v>
      </c>
      <c r="D486" s="194" t="s">
        <v>154</v>
      </c>
      <c r="E486" s="195" t="s">
        <v>821</v>
      </c>
      <c r="F486" s="196" t="s">
        <v>822</v>
      </c>
      <c r="G486" s="197" t="s">
        <v>182</v>
      </c>
      <c r="H486" s="198">
        <v>90.68</v>
      </c>
      <c r="I486" s="199"/>
      <c r="J486" s="200">
        <f>ROUND(I486*H486,2)</f>
        <v>0</v>
      </c>
      <c r="K486" s="201"/>
      <c r="L486" s="38"/>
      <c r="M486" s="202" t="s">
        <v>1</v>
      </c>
      <c r="N486" s="203" t="s">
        <v>42</v>
      </c>
      <c r="O486" s="70"/>
      <c r="P486" s="204">
        <f>O486*H486</f>
        <v>0</v>
      </c>
      <c r="Q486" s="204">
        <v>9.3000000000000005E-4</v>
      </c>
      <c r="R486" s="204">
        <f>Q486*H486</f>
        <v>8.4332400000000016E-2</v>
      </c>
      <c r="S486" s="204">
        <v>0</v>
      </c>
      <c r="T486" s="205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206" t="s">
        <v>274</v>
      </c>
      <c r="AT486" s="206" t="s">
        <v>154</v>
      </c>
      <c r="AU486" s="206" t="s">
        <v>85</v>
      </c>
      <c r="AY486" s="16" t="s">
        <v>153</v>
      </c>
      <c r="BE486" s="207">
        <f>IF(N486="základní",J486,0)</f>
        <v>0</v>
      </c>
      <c r="BF486" s="207">
        <f>IF(N486="snížená",J486,0)</f>
        <v>0</v>
      </c>
      <c r="BG486" s="207">
        <f>IF(N486="zákl. přenesená",J486,0)</f>
        <v>0</v>
      </c>
      <c r="BH486" s="207">
        <f>IF(N486="sníž. přenesená",J486,0)</f>
        <v>0</v>
      </c>
      <c r="BI486" s="207">
        <f>IF(N486="nulová",J486,0)</f>
        <v>0</v>
      </c>
      <c r="BJ486" s="16" t="s">
        <v>85</v>
      </c>
      <c r="BK486" s="207">
        <f>ROUND(I486*H486,2)</f>
        <v>0</v>
      </c>
      <c r="BL486" s="16" t="s">
        <v>274</v>
      </c>
      <c r="BM486" s="206" t="s">
        <v>823</v>
      </c>
    </row>
    <row r="487" spans="1:65" s="2" customFormat="1" ht="21.75" customHeight="1">
      <c r="A487" s="33"/>
      <c r="B487" s="34"/>
      <c r="C487" s="241" t="s">
        <v>824</v>
      </c>
      <c r="D487" s="241" t="s">
        <v>295</v>
      </c>
      <c r="E487" s="242" t="s">
        <v>825</v>
      </c>
      <c r="F487" s="243" t="s">
        <v>826</v>
      </c>
      <c r="G487" s="244" t="s">
        <v>182</v>
      </c>
      <c r="H487" s="245">
        <v>93.4</v>
      </c>
      <c r="I487" s="246"/>
      <c r="J487" s="247">
        <f>ROUND(I487*H487,2)</f>
        <v>0</v>
      </c>
      <c r="K487" s="248"/>
      <c r="L487" s="249"/>
      <c r="M487" s="250" t="s">
        <v>1</v>
      </c>
      <c r="N487" s="251" t="s">
        <v>42</v>
      </c>
      <c r="O487" s="70"/>
      <c r="P487" s="204">
        <f>O487*H487</f>
        <v>0</v>
      </c>
      <c r="Q487" s="204">
        <v>0</v>
      </c>
      <c r="R487" s="204">
        <f>Q487*H487</f>
        <v>0</v>
      </c>
      <c r="S487" s="204">
        <v>0</v>
      </c>
      <c r="T487" s="205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206" t="s">
        <v>362</v>
      </c>
      <c r="AT487" s="206" t="s">
        <v>295</v>
      </c>
      <c r="AU487" s="206" t="s">
        <v>85</v>
      </c>
      <c r="AY487" s="16" t="s">
        <v>153</v>
      </c>
      <c r="BE487" s="207">
        <f>IF(N487="základní",J487,0)</f>
        <v>0</v>
      </c>
      <c r="BF487" s="207">
        <f>IF(N487="snížená",J487,0)</f>
        <v>0</v>
      </c>
      <c r="BG487" s="207">
        <f>IF(N487="zákl. přenesená",J487,0)</f>
        <v>0</v>
      </c>
      <c r="BH487" s="207">
        <f>IF(N487="sníž. přenesená",J487,0)</f>
        <v>0</v>
      </c>
      <c r="BI487" s="207">
        <f>IF(N487="nulová",J487,0)</f>
        <v>0</v>
      </c>
      <c r="BJ487" s="16" t="s">
        <v>85</v>
      </c>
      <c r="BK487" s="207">
        <f>ROUND(I487*H487,2)</f>
        <v>0</v>
      </c>
      <c r="BL487" s="16" t="s">
        <v>274</v>
      </c>
      <c r="BM487" s="206" t="s">
        <v>827</v>
      </c>
    </row>
    <row r="488" spans="1:65" s="12" customFormat="1" ht="11.25">
      <c r="B488" s="208"/>
      <c r="C488" s="209"/>
      <c r="D488" s="210" t="s">
        <v>160</v>
      </c>
      <c r="E488" s="209"/>
      <c r="F488" s="212" t="s">
        <v>828</v>
      </c>
      <c r="G488" s="209"/>
      <c r="H488" s="213">
        <v>93.4</v>
      </c>
      <c r="I488" s="214"/>
      <c r="J488" s="209"/>
      <c r="K488" s="209"/>
      <c r="L488" s="215"/>
      <c r="M488" s="216"/>
      <c r="N488" s="217"/>
      <c r="O488" s="217"/>
      <c r="P488" s="217"/>
      <c r="Q488" s="217"/>
      <c r="R488" s="217"/>
      <c r="S488" s="217"/>
      <c r="T488" s="218"/>
      <c r="AT488" s="219" t="s">
        <v>160</v>
      </c>
      <c r="AU488" s="219" t="s">
        <v>85</v>
      </c>
      <c r="AV488" s="12" t="s">
        <v>87</v>
      </c>
      <c r="AW488" s="12" t="s">
        <v>4</v>
      </c>
      <c r="AX488" s="12" t="s">
        <v>85</v>
      </c>
      <c r="AY488" s="219" t="s">
        <v>153</v>
      </c>
    </row>
    <row r="489" spans="1:65" s="2" customFormat="1" ht="21.75" customHeight="1">
      <c r="A489" s="33"/>
      <c r="B489" s="34"/>
      <c r="C489" s="194" t="s">
        <v>829</v>
      </c>
      <c r="D489" s="194" t="s">
        <v>154</v>
      </c>
      <c r="E489" s="195" t="s">
        <v>830</v>
      </c>
      <c r="F489" s="196" t="s">
        <v>831</v>
      </c>
      <c r="G489" s="197" t="s">
        <v>277</v>
      </c>
      <c r="H489" s="198">
        <v>65</v>
      </c>
      <c r="I489" s="199"/>
      <c r="J489" s="200">
        <f>ROUND(I489*H489,2)</f>
        <v>0</v>
      </c>
      <c r="K489" s="201"/>
      <c r="L489" s="38"/>
      <c r="M489" s="202" t="s">
        <v>1</v>
      </c>
      <c r="N489" s="203" t="s">
        <v>42</v>
      </c>
      <c r="O489" s="70"/>
      <c r="P489" s="204">
        <f>O489*H489</f>
        <v>0</v>
      </c>
      <c r="Q489" s="204">
        <v>3.1E-4</v>
      </c>
      <c r="R489" s="204">
        <f>Q489*H489</f>
        <v>2.0150000000000001E-2</v>
      </c>
      <c r="S489" s="204">
        <v>0</v>
      </c>
      <c r="T489" s="205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06" t="s">
        <v>274</v>
      </c>
      <c r="AT489" s="206" t="s">
        <v>154</v>
      </c>
      <c r="AU489" s="206" t="s">
        <v>85</v>
      </c>
      <c r="AY489" s="16" t="s">
        <v>153</v>
      </c>
      <c r="BE489" s="207">
        <f>IF(N489="základní",J489,0)</f>
        <v>0</v>
      </c>
      <c r="BF489" s="207">
        <f>IF(N489="snížená",J489,0)</f>
        <v>0</v>
      </c>
      <c r="BG489" s="207">
        <f>IF(N489="zákl. přenesená",J489,0)</f>
        <v>0</v>
      </c>
      <c r="BH489" s="207">
        <f>IF(N489="sníž. přenesená",J489,0)</f>
        <v>0</v>
      </c>
      <c r="BI489" s="207">
        <f>IF(N489="nulová",J489,0)</f>
        <v>0</v>
      </c>
      <c r="BJ489" s="16" t="s">
        <v>85</v>
      </c>
      <c r="BK489" s="207">
        <f>ROUND(I489*H489,2)</f>
        <v>0</v>
      </c>
      <c r="BL489" s="16" t="s">
        <v>274</v>
      </c>
      <c r="BM489" s="206" t="s">
        <v>832</v>
      </c>
    </row>
    <row r="490" spans="1:65" s="12" customFormat="1" ht="11.25">
      <c r="B490" s="208"/>
      <c r="C490" s="209"/>
      <c r="D490" s="210" t="s">
        <v>160</v>
      </c>
      <c r="E490" s="211" t="s">
        <v>1</v>
      </c>
      <c r="F490" s="212" t="s">
        <v>833</v>
      </c>
      <c r="G490" s="209"/>
      <c r="H490" s="213">
        <v>56</v>
      </c>
      <c r="I490" s="214"/>
      <c r="J490" s="209"/>
      <c r="K490" s="209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160</v>
      </c>
      <c r="AU490" s="219" t="s">
        <v>85</v>
      </c>
      <c r="AV490" s="12" t="s">
        <v>87</v>
      </c>
      <c r="AW490" s="12" t="s">
        <v>33</v>
      </c>
      <c r="AX490" s="12" t="s">
        <v>77</v>
      </c>
      <c r="AY490" s="219" t="s">
        <v>153</v>
      </c>
    </row>
    <row r="491" spans="1:65" s="12" customFormat="1" ht="11.25">
      <c r="B491" s="208"/>
      <c r="C491" s="209"/>
      <c r="D491" s="210" t="s">
        <v>160</v>
      </c>
      <c r="E491" s="211" t="s">
        <v>1</v>
      </c>
      <c r="F491" s="212" t="s">
        <v>834</v>
      </c>
      <c r="G491" s="209"/>
      <c r="H491" s="213">
        <v>9</v>
      </c>
      <c r="I491" s="214"/>
      <c r="J491" s="209"/>
      <c r="K491" s="209"/>
      <c r="L491" s="215"/>
      <c r="M491" s="216"/>
      <c r="N491" s="217"/>
      <c r="O491" s="217"/>
      <c r="P491" s="217"/>
      <c r="Q491" s="217"/>
      <c r="R491" s="217"/>
      <c r="S491" s="217"/>
      <c r="T491" s="218"/>
      <c r="AT491" s="219" t="s">
        <v>160</v>
      </c>
      <c r="AU491" s="219" t="s">
        <v>85</v>
      </c>
      <c r="AV491" s="12" t="s">
        <v>87</v>
      </c>
      <c r="AW491" s="12" t="s">
        <v>33</v>
      </c>
      <c r="AX491" s="12" t="s">
        <v>77</v>
      </c>
      <c r="AY491" s="219" t="s">
        <v>153</v>
      </c>
    </row>
    <row r="492" spans="1:65" s="14" customFormat="1" ht="11.25">
      <c r="B492" s="230"/>
      <c r="C492" s="231"/>
      <c r="D492" s="210" t="s">
        <v>160</v>
      </c>
      <c r="E492" s="232" t="s">
        <v>1</v>
      </c>
      <c r="F492" s="233" t="s">
        <v>168</v>
      </c>
      <c r="G492" s="231"/>
      <c r="H492" s="234">
        <v>65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AT492" s="240" t="s">
        <v>160</v>
      </c>
      <c r="AU492" s="240" t="s">
        <v>85</v>
      </c>
      <c r="AV492" s="14" t="s">
        <v>158</v>
      </c>
      <c r="AW492" s="14" t="s">
        <v>33</v>
      </c>
      <c r="AX492" s="14" t="s">
        <v>85</v>
      </c>
      <c r="AY492" s="240" t="s">
        <v>153</v>
      </c>
    </row>
    <row r="493" spans="1:65" s="2" customFormat="1" ht="21.75" customHeight="1">
      <c r="A493" s="33"/>
      <c r="B493" s="34"/>
      <c r="C493" s="194" t="s">
        <v>835</v>
      </c>
      <c r="D493" s="194" t="s">
        <v>154</v>
      </c>
      <c r="E493" s="195" t="s">
        <v>836</v>
      </c>
      <c r="F493" s="196" t="s">
        <v>837</v>
      </c>
      <c r="G493" s="197" t="s">
        <v>277</v>
      </c>
      <c r="H493" s="198">
        <v>50.74</v>
      </c>
      <c r="I493" s="199"/>
      <c r="J493" s="200">
        <f>ROUND(I493*H493,2)</f>
        <v>0</v>
      </c>
      <c r="K493" s="201"/>
      <c r="L493" s="38"/>
      <c r="M493" s="202" t="s">
        <v>1</v>
      </c>
      <c r="N493" s="203" t="s">
        <v>42</v>
      </c>
      <c r="O493" s="70"/>
      <c r="P493" s="204">
        <f>O493*H493</f>
        <v>0</v>
      </c>
      <c r="Q493" s="204">
        <v>2.5999999999999998E-4</v>
      </c>
      <c r="R493" s="204">
        <f>Q493*H493</f>
        <v>1.31924E-2</v>
      </c>
      <c r="S493" s="204">
        <v>0</v>
      </c>
      <c r="T493" s="205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06" t="s">
        <v>274</v>
      </c>
      <c r="AT493" s="206" t="s">
        <v>154</v>
      </c>
      <c r="AU493" s="206" t="s">
        <v>85</v>
      </c>
      <c r="AY493" s="16" t="s">
        <v>153</v>
      </c>
      <c r="BE493" s="207">
        <f>IF(N493="základní",J493,0)</f>
        <v>0</v>
      </c>
      <c r="BF493" s="207">
        <f>IF(N493="snížená",J493,0)</f>
        <v>0</v>
      </c>
      <c r="BG493" s="207">
        <f>IF(N493="zákl. přenesená",J493,0)</f>
        <v>0</v>
      </c>
      <c r="BH493" s="207">
        <f>IF(N493="sníž. přenesená",J493,0)</f>
        <v>0</v>
      </c>
      <c r="BI493" s="207">
        <f>IF(N493="nulová",J493,0)</f>
        <v>0</v>
      </c>
      <c r="BJ493" s="16" t="s">
        <v>85</v>
      </c>
      <c r="BK493" s="207">
        <f>ROUND(I493*H493,2)</f>
        <v>0</v>
      </c>
      <c r="BL493" s="16" t="s">
        <v>274</v>
      </c>
      <c r="BM493" s="206" t="s">
        <v>838</v>
      </c>
    </row>
    <row r="494" spans="1:65" s="12" customFormat="1" ht="11.25">
      <c r="B494" s="208"/>
      <c r="C494" s="209"/>
      <c r="D494" s="210" t="s">
        <v>160</v>
      </c>
      <c r="E494" s="211" t="s">
        <v>1</v>
      </c>
      <c r="F494" s="212" t="s">
        <v>839</v>
      </c>
      <c r="G494" s="209"/>
      <c r="H494" s="213">
        <v>10.62</v>
      </c>
      <c r="I494" s="214"/>
      <c r="J494" s="209"/>
      <c r="K494" s="209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160</v>
      </c>
      <c r="AU494" s="219" t="s">
        <v>85</v>
      </c>
      <c r="AV494" s="12" t="s">
        <v>87</v>
      </c>
      <c r="AW494" s="12" t="s">
        <v>33</v>
      </c>
      <c r="AX494" s="12" t="s">
        <v>77</v>
      </c>
      <c r="AY494" s="219" t="s">
        <v>153</v>
      </c>
    </row>
    <row r="495" spans="1:65" s="12" customFormat="1" ht="11.25">
      <c r="B495" s="208"/>
      <c r="C495" s="209"/>
      <c r="D495" s="210" t="s">
        <v>160</v>
      </c>
      <c r="E495" s="211" t="s">
        <v>1</v>
      </c>
      <c r="F495" s="212" t="s">
        <v>840</v>
      </c>
      <c r="G495" s="209"/>
      <c r="H495" s="213">
        <v>7.04</v>
      </c>
      <c r="I495" s="214"/>
      <c r="J495" s="209"/>
      <c r="K495" s="209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160</v>
      </c>
      <c r="AU495" s="219" t="s">
        <v>85</v>
      </c>
      <c r="AV495" s="12" t="s">
        <v>87</v>
      </c>
      <c r="AW495" s="12" t="s">
        <v>33</v>
      </c>
      <c r="AX495" s="12" t="s">
        <v>77</v>
      </c>
      <c r="AY495" s="219" t="s">
        <v>153</v>
      </c>
    </row>
    <row r="496" spans="1:65" s="12" customFormat="1" ht="11.25">
      <c r="B496" s="208"/>
      <c r="C496" s="209"/>
      <c r="D496" s="210" t="s">
        <v>160</v>
      </c>
      <c r="E496" s="211" t="s">
        <v>1</v>
      </c>
      <c r="F496" s="212" t="s">
        <v>281</v>
      </c>
      <c r="G496" s="209"/>
      <c r="H496" s="213">
        <v>8.9</v>
      </c>
      <c r="I496" s="214"/>
      <c r="J496" s="209"/>
      <c r="K496" s="209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160</v>
      </c>
      <c r="AU496" s="219" t="s">
        <v>85</v>
      </c>
      <c r="AV496" s="12" t="s">
        <v>87</v>
      </c>
      <c r="AW496" s="12" t="s">
        <v>33</v>
      </c>
      <c r="AX496" s="12" t="s">
        <v>77</v>
      </c>
      <c r="AY496" s="219" t="s">
        <v>153</v>
      </c>
    </row>
    <row r="497" spans="1:65" s="12" customFormat="1" ht="11.25">
      <c r="B497" s="208"/>
      <c r="C497" s="209"/>
      <c r="D497" s="210" t="s">
        <v>160</v>
      </c>
      <c r="E497" s="211" t="s">
        <v>1</v>
      </c>
      <c r="F497" s="212" t="s">
        <v>282</v>
      </c>
      <c r="G497" s="209"/>
      <c r="H497" s="213">
        <v>9.26</v>
      </c>
      <c r="I497" s="214"/>
      <c r="J497" s="209"/>
      <c r="K497" s="209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160</v>
      </c>
      <c r="AU497" s="219" t="s">
        <v>85</v>
      </c>
      <c r="AV497" s="12" t="s">
        <v>87</v>
      </c>
      <c r="AW497" s="12" t="s">
        <v>33</v>
      </c>
      <c r="AX497" s="12" t="s">
        <v>77</v>
      </c>
      <c r="AY497" s="219" t="s">
        <v>153</v>
      </c>
    </row>
    <row r="498" spans="1:65" s="12" customFormat="1" ht="11.25">
      <c r="B498" s="208"/>
      <c r="C498" s="209"/>
      <c r="D498" s="210" t="s">
        <v>160</v>
      </c>
      <c r="E498" s="211" t="s">
        <v>1</v>
      </c>
      <c r="F498" s="212" t="s">
        <v>841</v>
      </c>
      <c r="G498" s="209"/>
      <c r="H498" s="213">
        <v>3.2</v>
      </c>
      <c r="I498" s="214"/>
      <c r="J498" s="209"/>
      <c r="K498" s="209"/>
      <c r="L498" s="215"/>
      <c r="M498" s="216"/>
      <c r="N498" s="217"/>
      <c r="O498" s="217"/>
      <c r="P498" s="217"/>
      <c r="Q498" s="217"/>
      <c r="R498" s="217"/>
      <c r="S498" s="217"/>
      <c r="T498" s="218"/>
      <c r="AT498" s="219" t="s">
        <v>160</v>
      </c>
      <c r="AU498" s="219" t="s">
        <v>85</v>
      </c>
      <c r="AV498" s="12" t="s">
        <v>87</v>
      </c>
      <c r="AW498" s="12" t="s">
        <v>33</v>
      </c>
      <c r="AX498" s="12" t="s">
        <v>77</v>
      </c>
      <c r="AY498" s="219" t="s">
        <v>153</v>
      </c>
    </row>
    <row r="499" spans="1:65" s="12" customFormat="1" ht="11.25">
      <c r="B499" s="208"/>
      <c r="C499" s="209"/>
      <c r="D499" s="210" t="s">
        <v>160</v>
      </c>
      <c r="E499" s="211" t="s">
        <v>1</v>
      </c>
      <c r="F499" s="212" t="s">
        <v>283</v>
      </c>
      <c r="G499" s="209"/>
      <c r="H499" s="213">
        <v>7.5</v>
      </c>
      <c r="I499" s="214"/>
      <c r="J499" s="209"/>
      <c r="K499" s="209"/>
      <c r="L499" s="215"/>
      <c r="M499" s="216"/>
      <c r="N499" s="217"/>
      <c r="O499" s="217"/>
      <c r="P499" s="217"/>
      <c r="Q499" s="217"/>
      <c r="R499" s="217"/>
      <c r="S499" s="217"/>
      <c r="T499" s="218"/>
      <c r="AT499" s="219" t="s">
        <v>160</v>
      </c>
      <c r="AU499" s="219" t="s">
        <v>85</v>
      </c>
      <c r="AV499" s="12" t="s">
        <v>87</v>
      </c>
      <c r="AW499" s="12" t="s">
        <v>33</v>
      </c>
      <c r="AX499" s="12" t="s">
        <v>77</v>
      </c>
      <c r="AY499" s="219" t="s">
        <v>153</v>
      </c>
    </row>
    <row r="500" spans="1:65" s="12" customFormat="1" ht="11.25">
      <c r="B500" s="208"/>
      <c r="C500" s="209"/>
      <c r="D500" s="210" t="s">
        <v>160</v>
      </c>
      <c r="E500" s="211" t="s">
        <v>1</v>
      </c>
      <c r="F500" s="212" t="s">
        <v>842</v>
      </c>
      <c r="G500" s="209"/>
      <c r="H500" s="213">
        <v>10.119999999999999</v>
      </c>
      <c r="I500" s="214"/>
      <c r="J500" s="209"/>
      <c r="K500" s="209"/>
      <c r="L500" s="215"/>
      <c r="M500" s="216"/>
      <c r="N500" s="217"/>
      <c r="O500" s="217"/>
      <c r="P500" s="217"/>
      <c r="Q500" s="217"/>
      <c r="R500" s="217"/>
      <c r="S500" s="217"/>
      <c r="T500" s="218"/>
      <c r="AT500" s="219" t="s">
        <v>160</v>
      </c>
      <c r="AU500" s="219" t="s">
        <v>85</v>
      </c>
      <c r="AV500" s="12" t="s">
        <v>87</v>
      </c>
      <c r="AW500" s="12" t="s">
        <v>33</v>
      </c>
      <c r="AX500" s="12" t="s">
        <v>77</v>
      </c>
      <c r="AY500" s="219" t="s">
        <v>153</v>
      </c>
    </row>
    <row r="501" spans="1:65" s="12" customFormat="1" ht="11.25">
      <c r="B501" s="208"/>
      <c r="C501" s="209"/>
      <c r="D501" s="210" t="s">
        <v>160</v>
      </c>
      <c r="E501" s="211" t="s">
        <v>1</v>
      </c>
      <c r="F501" s="212" t="s">
        <v>843</v>
      </c>
      <c r="G501" s="209"/>
      <c r="H501" s="213">
        <v>-4.7</v>
      </c>
      <c r="I501" s="214"/>
      <c r="J501" s="209"/>
      <c r="K501" s="209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160</v>
      </c>
      <c r="AU501" s="219" t="s">
        <v>85</v>
      </c>
      <c r="AV501" s="12" t="s">
        <v>87</v>
      </c>
      <c r="AW501" s="12" t="s">
        <v>33</v>
      </c>
      <c r="AX501" s="12" t="s">
        <v>77</v>
      </c>
      <c r="AY501" s="219" t="s">
        <v>153</v>
      </c>
    </row>
    <row r="502" spans="1:65" s="12" customFormat="1" ht="11.25">
      <c r="B502" s="208"/>
      <c r="C502" s="209"/>
      <c r="D502" s="210" t="s">
        <v>160</v>
      </c>
      <c r="E502" s="211" t="s">
        <v>1</v>
      </c>
      <c r="F502" s="212" t="s">
        <v>759</v>
      </c>
      <c r="G502" s="209"/>
      <c r="H502" s="213">
        <v>-1.2</v>
      </c>
      <c r="I502" s="214"/>
      <c r="J502" s="209"/>
      <c r="K502" s="209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160</v>
      </c>
      <c r="AU502" s="219" t="s">
        <v>85</v>
      </c>
      <c r="AV502" s="12" t="s">
        <v>87</v>
      </c>
      <c r="AW502" s="12" t="s">
        <v>33</v>
      </c>
      <c r="AX502" s="12" t="s">
        <v>77</v>
      </c>
      <c r="AY502" s="219" t="s">
        <v>153</v>
      </c>
    </row>
    <row r="503" spans="1:65" s="14" customFormat="1" ht="11.25">
      <c r="B503" s="230"/>
      <c r="C503" s="231"/>
      <c r="D503" s="210" t="s">
        <v>160</v>
      </c>
      <c r="E503" s="232" t="s">
        <v>1</v>
      </c>
      <c r="F503" s="233" t="s">
        <v>168</v>
      </c>
      <c r="G503" s="231"/>
      <c r="H503" s="234">
        <v>50.74</v>
      </c>
      <c r="I503" s="235"/>
      <c r="J503" s="231"/>
      <c r="K503" s="231"/>
      <c r="L503" s="236"/>
      <c r="M503" s="237"/>
      <c r="N503" s="238"/>
      <c r="O503" s="238"/>
      <c r="P503" s="238"/>
      <c r="Q503" s="238"/>
      <c r="R503" s="238"/>
      <c r="S503" s="238"/>
      <c r="T503" s="239"/>
      <c r="AT503" s="240" t="s">
        <v>160</v>
      </c>
      <c r="AU503" s="240" t="s">
        <v>85</v>
      </c>
      <c r="AV503" s="14" t="s">
        <v>158</v>
      </c>
      <c r="AW503" s="14" t="s">
        <v>33</v>
      </c>
      <c r="AX503" s="14" t="s">
        <v>85</v>
      </c>
      <c r="AY503" s="240" t="s">
        <v>153</v>
      </c>
    </row>
    <row r="504" spans="1:65" s="2" customFormat="1" ht="33" customHeight="1">
      <c r="A504" s="33"/>
      <c r="B504" s="34"/>
      <c r="C504" s="194" t="s">
        <v>844</v>
      </c>
      <c r="D504" s="194" t="s">
        <v>154</v>
      </c>
      <c r="E504" s="195" t="s">
        <v>845</v>
      </c>
      <c r="F504" s="196" t="s">
        <v>846</v>
      </c>
      <c r="G504" s="197" t="s">
        <v>507</v>
      </c>
      <c r="H504" s="252"/>
      <c r="I504" s="199"/>
      <c r="J504" s="200">
        <f>ROUND(I504*H504,2)</f>
        <v>0</v>
      </c>
      <c r="K504" s="201"/>
      <c r="L504" s="38"/>
      <c r="M504" s="202" t="s">
        <v>1</v>
      </c>
      <c r="N504" s="203" t="s">
        <v>42</v>
      </c>
      <c r="O504" s="70"/>
      <c r="P504" s="204">
        <f>O504*H504</f>
        <v>0</v>
      </c>
      <c r="Q504" s="204">
        <v>0</v>
      </c>
      <c r="R504" s="204">
        <f>Q504*H504</f>
        <v>0</v>
      </c>
      <c r="S504" s="204">
        <v>0</v>
      </c>
      <c r="T504" s="205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206" t="s">
        <v>274</v>
      </c>
      <c r="AT504" s="206" t="s">
        <v>154</v>
      </c>
      <c r="AU504" s="206" t="s">
        <v>85</v>
      </c>
      <c r="AY504" s="16" t="s">
        <v>153</v>
      </c>
      <c r="BE504" s="207">
        <f>IF(N504="základní",J504,0)</f>
        <v>0</v>
      </c>
      <c r="BF504" s="207">
        <f>IF(N504="snížená",J504,0)</f>
        <v>0</v>
      </c>
      <c r="BG504" s="207">
        <f>IF(N504="zákl. přenesená",J504,0)</f>
        <v>0</v>
      </c>
      <c r="BH504" s="207">
        <f>IF(N504="sníž. přenesená",J504,0)</f>
        <v>0</v>
      </c>
      <c r="BI504" s="207">
        <f>IF(N504="nulová",J504,0)</f>
        <v>0</v>
      </c>
      <c r="BJ504" s="16" t="s">
        <v>85</v>
      </c>
      <c r="BK504" s="207">
        <f>ROUND(I504*H504,2)</f>
        <v>0</v>
      </c>
      <c r="BL504" s="16" t="s">
        <v>274</v>
      </c>
      <c r="BM504" s="206" t="s">
        <v>847</v>
      </c>
    </row>
    <row r="505" spans="1:65" s="11" customFormat="1" ht="25.9" customHeight="1">
      <c r="B505" s="180"/>
      <c r="C505" s="181"/>
      <c r="D505" s="182" t="s">
        <v>76</v>
      </c>
      <c r="E505" s="183" t="s">
        <v>848</v>
      </c>
      <c r="F505" s="183" t="s">
        <v>849</v>
      </c>
      <c r="G505" s="181"/>
      <c r="H505" s="181"/>
      <c r="I505" s="184"/>
      <c r="J505" s="185">
        <f>BK505</f>
        <v>0</v>
      </c>
      <c r="K505" s="181"/>
      <c r="L505" s="186"/>
      <c r="M505" s="187"/>
      <c r="N505" s="188"/>
      <c r="O505" s="188"/>
      <c r="P505" s="189">
        <f>SUM(P506:P517)</f>
        <v>0</v>
      </c>
      <c r="Q505" s="188"/>
      <c r="R505" s="189">
        <f>SUM(R506:R517)</f>
        <v>0</v>
      </c>
      <c r="S505" s="188"/>
      <c r="T505" s="190">
        <f>SUM(T506:T517)</f>
        <v>0</v>
      </c>
      <c r="AR505" s="191" t="s">
        <v>87</v>
      </c>
      <c r="AT505" s="192" t="s">
        <v>76</v>
      </c>
      <c r="AU505" s="192" t="s">
        <v>77</v>
      </c>
      <c r="AY505" s="191" t="s">
        <v>153</v>
      </c>
      <c r="BK505" s="193">
        <f>SUM(BK506:BK517)</f>
        <v>0</v>
      </c>
    </row>
    <row r="506" spans="1:65" s="2" customFormat="1" ht="16.5" customHeight="1">
      <c r="A506" s="33"/>
      <c r="B506" s="34"/>
      <c r="C506" s="194" t="s">
        <v>850</v>
      </c>
      <c r="D506" s="194" t="s">
        <v>154</v>
      </c>
      <c r="E506" s="195" t="s">
        <v>851</v>
      </c>
      <c r="F506" s="196" t="s">
        <v>852</v>
      </c>
      <c r="G506" s="197" t="s">
        <v>182</v>
      </c>
      <c r="H506" s="198">
        <v>15</v>
      </c>
      <c r="I506" s="199"/>
      <c r="J506" s="200">
        <f>ROUND(I506*H506,2)</f>
        <v>0</v>
      </c>
      <c r="K506" s="201"/>
      <c r="L506" s="38"/>
      <c r="M506" s="202" t="s">
        <v>1</v>
      </c>
      <c r="N506" s="203" t="s">
        <v>42</v>
      </c>
      <c r="O506" s="70"/>
      <c r="P506" s="204">
        <f>O506*H506</f>
        <v>0</v>
      </c>
      <c r="Q506" s="204">
        <v>0</v>
      </c>
      <c r="R506" s="204">
        <f>Q506*H506</f>
        <v>0</v>
      </c>
      <c r="S506" s="204">
        <v>0</v>
      </c>
      <c r="T506" s="205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06" t="s">
        <v>274</v>
      </c>
      <c r="AT506" s="206" t="s">
        <v>154</v>
      </c>
      <c r="AU506" s="206" t="s">
        <v>85</v>
      </c>
      <c r="AY506" s="16" t="s">
        <v>153</v>
      </c>
      <c r="BE506" s="207">
        <f>IF(N506="základní",J506,0)</f>
        <v>0</v>
      </c>
      <c r="BF506" s="207">
        <f>IF(N506="snížená",J506,0)</f>
        <v>0</v>
      </c>
      <c r="BG506" s="207">
        <f>IF(N506="zákl. přenesená",J506,0)</f>
        <v>0</v>
      </c>
      <c r="BH506" s="207">
        <f>IF(N506="sníž. přenesená",J506,0)</f>
        <v>0</v>
      </c>
      <c r="BI506" s="207">
        <f>IF(N506="nulová",J506,0)</f>
        <v>0</v>
      </c>
      <c r="BJ506" s="16" t="s">
        <v>85</v>
      </c>
      <c r="BK506" s="207">
        <f>ROUND(I506*H506,2)</f>
        <v>0</v>
      </c>
      <c r="BL506" s="16" t="s">
        <v>274</v>
      </c>
      <c r="BM506" s="206" t="s">
        <v>853</v>
      </c>
    </row>
    <row r="507" spans="1:65" s="2" customFormat="1" ht="21.75" customHeight="1">
      <c r="A507" s="33"/>
      <c r="B507" s="34"/>
      <c r="C507" s="194" t="s">
        <v>854</v>
      </c>
      <c r="D507" s="194" t="s">
        <v>154</v>
      </c>
      <c r="E507" s="195" t="s">
        <v>855</v>
      </c>
      <c r="F507" s="196" t="s">
        <v>856</v>
      </c>
      <c r="G507" s="197" t="s">
        <v>182</v>
      </c>
      <c r="H507" s="198">
        <v>24.94</v>
      </c>
      <c r="I507" s="199"/>
      <c r="J507" s="200">
        <f>ROUND(I507*H507,2)</f>
        <v>0</v>
      </c>
      <c r="K507" s="201"/>
      <c r="L507" s="38"/>
      <c r="M507" s="202" t="s">
        <v>1</v>
      </c>
      <c r="N507" s="203" t="s">
        <v>42</v>
      </c>
      <c r="O507" s="70"/>
      <c r="P507" s="204">
        <f>O507*H507</f>
        <v>0</v>
      </c>
      <c r="Q507" s="204">
        <v>0</v>
      </c>
      <c r="R507" s="204">
        <f>Q507*H507</f>
        <v>0</v>
      </c>
      <c r="S507" s="204">
        <v>0</v>
      </c>
      <c r="T507" s="205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206" t="s">
        <v>274</v>
      </c>
      <c r="AT507" s="206" t="s">
        <v>154</v>
      </c>
      <c r="AU507" s="206" t="s">
        <v>85</v>
      </c>
      <c r="AY507" s="16" t="s">
        <v>153</v>
      </c>
      <c r="BE507" s="207">
        <f>IF(N507="základní",J507,0)</f>
        <v>0</v>
      </c>
      <c r="BF507" s="207">
        <f>IF(N507="snížená",J507,0)</f>
        <v>0</v>
      </c>
      <c r="BG507" s="207">
        <f>IF(N507="zákl. přenesená",J507,0)</f>
        <v>0</v>
      </c>
      <c r="BH507" s="207">
        <f>IF(N507="sníž. přenesená",J507,0)</f>
        <v>0</v>
      </c>
      <c r="BI507" s="207">
        <f>IF(N507="nulová",J507,0)</f>
        <v>0</v>
      </c>
      <c r="BJ507" s="16" t="s">
        <v>85</v>
      </c>
      <c r="BK507" s="207">
        <f>ROUND(I507*H507,2)</f>
        <v>0</v>
      </c>
      <c r="BL507" s="16" t="s">
        <v>274</v>
      </c>
      <c r="BM507" s="206" t="s">
        <v>857</v>
      </c>
    </row>
    <row r="508" spans="1:65" s="12" customFormat="1" ht="11.25">
      <c r="B508" s="208"/>
      <c r="C508" s="209"/>
      <c r="D508" s="210" t="s">
        <v>160</v>
      </c>
      <c r="E508" s="211" t="s">
        <v>1</v>
      </c>
      <c r="F508" s="212" t="s">
        <v>858</v>
      </c>
      <c r="G508" s="209"/>
      <c r="H508" s="213">
        <v>7.68</v>
      </c>
      <c r="I508" s="214"/>
      <c r="J508" s="209"/>
      <c r="K508" s="209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160</v>
      </c>
      <c r="AU508" s="219" t="s">
        <v>85</v>
      </c>
      <c r="AV508" s="12" t="s">
        <v>87</v>
      </c>
      <c r="AW508" s="12" t="s">
        <v>33</v>
      </c>
      <c r="AX508" s="12" t="s">
        <v>77</v>
      </c>
      <c r="AY508" s="219" t="s">
        <v>153</v>
      </c>
    </row>
    <row r="509" spans="1:65" s="12" customFormat="1" ht="11.25">
      <c r="B509" s="208"/>
      <c r="C509" s="209"/>
      <c r="D509" s="210" t="s">
        <v>160</v>
      </c>
      <c r="E509" s="211" t="s">
        <v>1</v>
      </c>
      <c r="F509" s="212" t="s">
        <v>859</v>
      </c>
      <c r="G509" s="209"/>
      <c r="H509" s="213">
        <v>2.46</v>
      </c>
      <c r="I509" s="214"/>
      <c r="J509" s="209"/>
      <c r="K509" s="209"/>
      <c r="L509" s="215"/>
      <c r="M509" s="216"/>
      <c r="N509" s="217"/>
      <c r="O509" s="217"/>
      <c r="P509" s="217"/>
      <c r="Q509" s="217"/>
      <c r="R509" s="217"/>
      <c r="S509" s="217"/>
      <c r="T509" s="218"/>
      <c r="AT509" s="219" t="s">
        <v>160</v>
      </c>
      <c r="AU509" s="219" t="s">
        <v>85</v>
      </c>
      <c r="AV509" s="12" t="s">
        <v>87</v>
      </c>
      <c r="AW509" s="12" t="s">
        <v>33</v>
      </c>
      <c r="AX509" s="12" t="s">
        <v>77</v>
      </c>
      <c r="AY509" s="219" t="s">
        <v>153</v>
      </c>
    </row>
    <row r="510" spans="1:65" s="12" customFormat="1" ht="11.25">
      <c r="B510" s="208"/>
      <c r="C510" s="209"/>
      <c r="D510" s="210" t="s">
        <v>160</v>
      </c>
      <c r="E510" s="211" t="s">
        <v>1</v>
      </c>
      <c r="F510" s="212" t="s">
        <v>860</v>
      </c>
      <c r="G510" s="209"/>
      <c r="H510" s="213">
        <v>1.96</v>
      </c>
      <c r="I510" s="214"/>
      <c r="J510" s="209"/>
      <c r="K510" s="209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160</v>
      </c>
      <c r="AU510" s="219" t="s">
        <v>85</v>
      </c>
      <c r="AV510" s="12" t="s">
        <v>87</v>
      </c>
      <c r="AW510" s="12" t="s">
        <v>33</v>
      </c>
      <c r="AX510" s="12" t="s">
        <v>77</v>
      </c>
      <c r="AY510" s="219" t="s">
        <v>153</v>
      </c>
    </row>
    <row r="511" spans="1:65" s="12" customFormat="1" ht="11.25">
      <c r="B511" s="208"/>
      <c r="C511" s="209"/>
      <c r="D511" s="210" t="s">
        <v>160</v>
      </c>
      <c r="E511" s="211" t="s">
        <v>1</v>
      </c>
      <c r="F511" s="212" t="s">
        <v>861</v>
      </c>
      <c r="G511" s="209"/>
      <c r="H511" s="213">
        <v>1.18</v>
      </c>
      <c r="I511" s="214"/>
      <c r="J511" s="209"/>
      <c r="K511" s="209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160</v>
      </c>
      <c r="AU511" s="219" t="s">
        <v>85</v>
      </c>
      <c r="AV511" s="12" t="s">
        <v>87</v>
      </c>
      <c r="AW511" s="12" t="s">
        <v>33</v>
      </c>
      <c r="AX511" s="12" t="s">
        <v>77</v>
      </c>
      <c r="AY511" s="219" t="s">
        <v>153</v>
      </c>
    </row>
    <row r="512" spans="1:65" s="12" customFormat="1" ht="11.25">
      <c r="B512" s="208"/>
      <c r="C512" s="209"/>
      <c r="D512" s="210" t="s">
        <v>160</v>
      </c>
      <c r="E512" s="211" t="s">
        <v>1</v>
      </c>
      <c r="F512" s="212" t="s">
        <v>862</v>
      </c>
      <c r="G512" s="209"/>
      <c r="H512" s="213">
        <v>4.66</v>
      </c>
      <c r="I512" s="214"/>
      <c r="J512" s="209"/>
      <c r="K512" s="209"/>
      <c r="L512" s="215"/>
      <c r="M512" s="216"/>
      <c r="N512" s="217"/>
      <c r="O512" s="217"/>
      <c r="P512" s="217"/>
      <c r="Q512" s="217"/>
      <c r="R512" s="217"/>
      <c r="S512" s="217"/>
      <c r="T512" s="218"/>
      <c r="AT512" s="219" t="s">
        <v>160</v>
      </c>
      <c r="AU512" s="219" t="s">
        <v>85</v>
      </c>
      <c r="AV512" s="12" t="s">
        <v>87</v>
      </c>
      <c r="AW512" s="12" t="s">
        <v>33</v>
      </c>
      <c r="AX512" s="12" t="s">
        <v>77</v>
      </c>
      <c r="AY512" s="219" t="s">
        <v>153</v>
      </c>
    </row>
    <row r="513" spans="1:65" s="13" customFormat="1" ht="11.25">
      <c r="B513" s="220"/>
      <c r="C513" s="221"/>
      <c r="D513" s="210" t="s">
        <v>160</v>
      </c>
      <c r="E513" s="222" t="s">
        <v>1</v>
      </c>
      <c r="F513" s="223" t="s">
        <v>863</v>
      </c>
      <c r="G513" s="221"/>
      <c r="H513" s="222" t="s">
        <v>1</v>
      </c>
      <c r="I513" s="224"/>
      <c r="J513" s="221"/>
      <c r="K513" s="221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160</v>
      </c>
      <c r="AU513" s="229" t="s">
        <v>85</v>
      </c>
      <c r="AV513" s="13" t="s">
        <v>85</v>
      </c>
      <c r="AW513" s="13" t="s">
        <v>33</v>
      </c>
      <c r="AX513" s="13" t="s">
        <v>77</v>
      </c>
      <c r="AY513" s="229" t="s">
        <v>153</v>
      </c>
    </row>
    <row r="514" spans="1:65" s="12" customFormat="1" ht="11.25">
      <c r="B514" s="208"/>
      <c r="C514" s="209"/>
      <c r="D514" s="210" t="s">
        <v>160</v>
      </c>
      <c r="E514" s="211" t="s">
        <v>1</v>
      </c>
      <c r="F514" s="212" t="s">
        <v>864</v>
      </c>
      <c r="G514" s="209"/>
      <c r="H514" s="213">
        <v>2</v>
      </c>
      <c r="I514" s="214"/>
      <c r="J514" s="209"/>
      <c r="K514" s="209"/>
      <c r="L514" s="215"/>
      <c r="M514" s="216"/>
      <c r="N514" s="217"/>
      <c r="O514" s="217"/>
      <c r="P514" s="217"/>
      <c r="Q514" s="217"/>
      <c r="R514" s="217"/>
      <c r="S514" s="217"/>
      <c r="T514" s="218"/>
      <c r="AT514" s="219" t="s">
        <v>160</v>
      </c>
      <c r="AU514" s="219" t="s">
        <v>85</v>
      </c>
      <c r="AV514" s="12" t="s">
        <v>87</v>
      </c>
      <c r="AW514" s="12" t="s">
        <v>33</v>
      </c>
      <c r="AX514" s="12" t="s">
        <v>77</v>
      </c>
      <c r="AY514" s="219" t="s">
        <v>153</v>
      </c>
    </row>
    <row r="515" spans="1:65" s="13" customFormat="1" ht="11.25">
      <c r="B515" s="220"/>
      <c r="C515" s="221"/>
      <c r="D515" s="210" t="s">
        <v>160</v>
      </c>
      <c r="E515" s="222" t="s">
        <v>1</v>
      </c>
      <c r="F515" s="223" t="s">
        <v>865</v>
      </c>
      <c r="G515" s="221"/>
      <c r="H515" s="222" t="s">
        <v>1</v>
      </c>
      <c r="I515" s="224"/>
      <c r="J515" s="221"/>
      <c r="K515" s="221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160</v>
      </c>
      <c r="AU515" s="229" t="s">
        <v>85</v>
      </c>
      <c r="AV515" s="13" t="s">
        <v>85</v>
      </c>
      <c r="AW515" s="13" t="s">
        <v>33</v>
      </c>
      <c r="AX515" s="13" t="s">
        <v>77</v>
      </c>
      <c r="AY515" s="229" t="s">
        <v>153</v>
      </c>
    </row>
    <row r="516" spans="1:65" s="12" customFormat="1" ht="11.25">
      <c r="B516" s="208"/>
      <c r="C516" s="209"/>
      <c r="D516" s="210" t="s">
        <v>160</v>
      </c>
      <c r="E516" s="211" t="s">
        <v>1</v>
      </c>
      <c r="F516" s="212" t="s">
        <v>286</v>
      </c>
      <c r="G516" s="209"/>
      <c r="H516" s="213">
        <v>5</v>
      </c>
      <c r="I516" s="214"/>
      <c r="J516" s="209"/>
      <c r="K516" s="209"/>
      <c r="L516" s="215"/>
      <c r="M516" s="216"/>
      <c r="N516" s="217"/>
      <c r="O516" s="217"/>
      <c r="P516" s="217"/>
      <c r="Q516" s="217"/>
      <c r="R516" s="217"/>
      <c r="S516" s="217"/>
      <c r="T516" s="218"/>
      <c r="AT516" s="219" t="s">
        <v>160</v>
      </c>
      <c r="AU516" s="219" t="s">
        <v>85</v>
      </c>
      <c r="AV516" s="12" t="s">
        <v>87</v>
      </c>
      <c r="AW516" s="12" t="s">
        <v>33</v>
      </c>
      <c r="AX516" s="12" t="s">
        <v>77</v>
      </c>
      <c r="AY516" s="219" t="s">
        <v>153</v>
      </c>
    </row>
    <row r="517" spans="1:65" s="14" customFormat="1" ht="11.25">
      <c r="B517" s="230"/>
      <c r="C517" s="231"/>
      <c r="D517" s="210" t="s">
        <v>160</v>
      </c>
      <c r="E517" s="232" t="s">
        <v>1</v>
      </c>
      <c r="F517" s="233" t="s">
        <v>168</v>
      </c>
      <c r="G517" s="231"/>
      <c r="H517" s="234">
        <v>24.94</v>
      </c>
      <c r="I517" s="235"/>
      <c r="J517" s="231"/>
      <c r="K517" s="231"/>
      <c r="L517" s="236"/>
      <c r="M517" s="237"/>
      <c r="N517" s="238"/>
      <c r="O517" s="238"/>
      <c r="P517" s="238"/>
      <c r="Q517" s="238"/>
      <c r="R517" s="238"/>
      <c r="S517" s="238"/>
      <c r="T517" s="239"/>
      <c r="AT517" s="240" t="s">
        <v>160</v>
      </c>
      <c r="AU517" s="240" t="s">
        <v>85</v>
      </c>
      <c r="AV517" s="14" t="s">
        <v>158</v>
      </c>
      <c r="AW517" s="14" t="s">
        <v>33</v>
      </c>
      <c r="AX517" s="14" t="s">
        <v>85</v>
      </c>
      <c r="AY517" s="240" t="s">
        <v>153</v>
      </c>
    </row>
    <row r="518" spans="1:65" s="11" customFormat="1" ht="25.9" customHeight="1">
      <c r="B518" s="180"/>
      <c r="C518" s="181"/>
      <c r="D518" s="182" t="s">
        <v>76</v>
      </c>
      <c r="E518" s="183" t="s">
        <v>866</v>
      </c>
      <c r="F518" s="183" t="s">
        <v>867</v>
      </c>
      <c r="G518" s="181"/>
      <c r="H518" s="181"/>
      <c r="I518" s="184"/>
      <c r="J518" s="185">
        <f>BK518</f>
        <v>0</v>
      </c>
      <c r="K518" s="181"/>
      <c r="L518" s="186"/>
      <c r="M518" s="187"/>
      <c r="N518" s="188"/>
      <c r="O518" s="188"/>
      <c r="P518" s="189">
        <f>SUM(P519:P535)</f>
        <v>0</v>
      </c>
      <c r="Q518" s="188"/>
      <c r="R518" s="189">
        <f>SUM(R519:R535)</f>
        <v>0.27339242000000002</v>
      </c>
      <c r="S518" s="188"/>
      <c r="T518" s="190">
        <f>SUM(T519:T535)</f>
        <v>0</v>
      </c>
      <c r="AR518" s="191" t="s">
        <v>87</v>
      </c>
      <c r="AT518" s="192" t="s">
        <v>76</v>
      </c>
      <c r="AU518" s="192" t="s">
        <v>77</v>
      </c>
      <c r="AY518" s="191" t="s">
        <v>153</v>
      </c>
      <c r="BK518" s="193">
        <f>SUM(BK519:BK535)</f>
        <v>0</v>
      </c>
    </row>
    <row r="519" spans="1:65" s="2" customFormat="1" ht="21.75" customHeight="1">
      <c r="A519" s="33"/>
      <c r="B519" s="34"/>
      <c r="C519" s="194" t="s">
        <v>868</v>
      </c>
      <c r="D519" s="194" t="s">
        <v>154</v>
      </c>
      <c r="E519" s="195" t="s">
        <v>869</v>
      </c>
      <c r="F519" s="196" t="s">
        <v>870</v>
      </c>
      <c r="G519" s="197" t="s">
        <v>182</v>
      </c>
      <c r="H519" s="198">
        <v>581.68600000000004</v>
      </c>
      <c r="I519" s="199"/>
      <c r="J519" s="200">
        <f>ROUND(I519*H519,2)</f>
        <v>0</v>
      </c>
      <c r="K519" s="201"/>
      <c r="L519" s="38"/>
      <c r="M519" s="202" t="s">
        <v>1</v>
      </c>
      <c r="N519" s="203" t="s">
        <v>42</v>
      </c>
      <c r="O519" s="70"/>
      <c r="P519" s="204">
        <f>O519*H519</f>
        <v>0</v>
      </c>
      <c r="Q519" s="204">
        <v>2.0000000000000001E-4</v>
      </c>
      <c r="R519" s="204">
        <f>Q519*H519</f>
        <v>0.11633720000000002</v>
      </c>
      <c r="S519" s="204">
        <v>0</v>
      </c>
      <c r="T519" s="205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206" t="s">
        <v>274</v>
      </c>
      <c r="AT519" s="206" t="s">
        <v>154</v>
      </c>
      <c r="AU519" s="206" t="s">
        <v>85</v>
      </c>
      <c r="AY519" s="16" t="s">
        <v>153</v>
      </c>
      <c r="BE519" s="207">
        <f>IF(N519="základní",J519,0)</f>
        <v>0</v>
      </c>
      <c r="BF519" s="207">
        <f>IF(N519="snížená",J519,0)</f>
        <v>0</v>
      </c>
      <c r="BG519" s="207">
        <f>IF(N519="zákl. přenesená",J519,0)</f>
        <v>0</v>
      </c>
      <c r="BH519" s="207">
        <f>IF(N519="sníž. přenesená",J519,0)</f>
        <v>0</v>
      </c>
      <c r="BI519" s="207">
        <f>IF(N519="nulová",J519,0)</f>
        <v>0</v>
      </c>
      <c r="BJ519" s="16" t="s">
        <v>85</v>
      </c>
      <c r="BK519" s="207">
        <f>ROUND(I519*H519,2)</f>
        <v>0</v>
      </c>
      <c r="BL519" s="16" t="s">
        <v>274</v>
      </c>
      <c r="BM519" s="206" t="s">
        <v>871</v>
      </c>
    </row>
    <row r="520" spans="1:65" s="2" customFormat="1" ht="33" customHeight="1">
      <c r="A520" s="33"/>
      <c r="B520" s="34"/>
      <c r="C520" s="194" t="s">
        <v>872</v>
      </c>
      <c r="D520" s="194" t="s">
        <v>154</v>
      </c>
      <c r="E520" s="195" t="s">
        <v>873</v>
      </c>
      <c r="F520" s="196" t="s">
        <v>874</v>
      </c>
      <c r="G520" s="197" t="s">
        <v>182</v>
      </c>
      <c r="H520" s="198">
        <v>581.68600000000004</v>
      </c>
      <c r="I520" s="199"/>
      <c r="J520" s="200">
        <f>ROUND(I520*H520,2)</f>
        <v>0</v>
      </c>
      <c r="K520" s="201"/>
      <c r="L520" s="38"/>
      <c r="M520" s="202" t="s">
        <v>1</v>
      </c>
      <c r="N520" s="203" t="s">
        <v>42</v>
      </c>
      <c r="O520" s="70"/>
      <c r="P520" s="204">
        <f>O520*H520</f>
        <v>0</v>
      </c>
      <c r="Q520" s="204">
        <v>2.7E-4</v>
      </c>
      <c r="R520" s="204">
        <f>Q520*H520</f>
        <v>0.15705522000000002</v>
      </c>
      <c r="S520" s="204">
        <v>0</v>
      </c>
      <c r="T520" s="205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206" t="s">
        <v>274</v>
      </c>
      <c r="AT520" s="206" t="s">
        <v>154</v>
      </c>
      <c r="AU520" s="206" t="s">
        <v>85</v>
      </c>
      <c r="AY520" s="16" t="s">
        <v>153</v>
      </c>
      <c r="BE520" s="207">
        <f>IF(N520="základní",J520,0)</f>
        <v>0</v>
      </c>
      <c r="BF520" s="207">
        <f>IF(N520="snížená",J520,0)</f>
        <v>0</v>
      </c>
      <c r="BG520" s="207">
        <f>IF(N520="zákl. přenesená",J520,0)</f>
        <v>0</v>
      </c>
      <c r="BH520" s="207">
        <f>IF(N520="sníž. přenesená",J520,0)</f>
        <v>0</v>
      </c>
      <c r="BI520" s="207">
        <f>IF(N520="nulová",J520,0)</f>
        <v>0</v>
      </c>
      <c r="BJ520" s="16" t="s">
        <v>85</v>
      </c>
      <c r="BK520" s="207">
        <f>ROUND(I520*H520,2)</f>
        <v>0</v>
      </c>
      <c r="BL520" s="16" t="s">
        <v>274</v>
      </c>
      <c r="BM520" s="206" t="s">
        <v>875</v>
      </c>
    </row>
    <row r="521" spans="1:65" s="12" customFormat="1" ht="11.25">
      <c r="B521" s="208"/>
      <c r="C521" s="209"/>
      <c r="D521" s="210" t="s">
        <v>160</v>
      </c>
      <c r="E521" s="211" t="s">
        <v>1</v>
      </c>
      <c r="F521" s="212" t="s">
        <v>876</v>
      </c>
      <c r="G521" s="209"/>
      <c r="H521" s="213">
        <v>99.16</v>
      </c>
      <c r="I521" s="214"/>
      <c r="J521" s="209"/>
      <c r="K521" s="209"/>
      <c r="L521" s="215"/>
      <c r="M521" s="216"/>
      <c r="N521" s="217"/>
      <c r="O521" s="217"/>
      <c r="P521" s="217"/>
      <c r="Q521" s="217"/>
      <c r="R521" s="217"/>
      <c r="S521" s="217"/>
      <c r="T521" s="218"/>
      <c r="AT521" s="219" t="s">
        <v>160</v>
      </c>
      <c r="AU521" s="219" t="s">
        <v>85</v>
      </c>
      <c r="AV521" s="12" t="s">
        <v>87</v>
      </c>
      <c r="AW521" s="12" t="s">
        <v>33</v>
      </c>
      <c r="AX521" s="12" t="s">
        <v>77</v>
      </c>
      <c r="AY521" s="219" t="s">
        <v>153</v>
      </c>
    </row>
    <row r="522" spans="1:65" s="12" customFormat="1" ht="11.25">
      <c r="B522" s="208"/>
      <c r="C522" s="209"/>
      <c r="D522" s="210" t="s">
        <v>160</v>
      </c>
      <c r="E522" s="211" t="s">
        <v>1</v>
      </c>
      <c r="F522" s="212" t="s">
        <v>217</v>
      </c>
      <c r="G522" s="209"/>
      <c r="H522" s="213">
        <v>58.41</v>
      </c>
      <c r="I522" s="214"/>
      <c r="J522" s="209"/>
      <c r="K522" s="209"/>
      <c r="L522" s="215"/>
      <c r="M522" s="216"/>
      <c r="N522" s="217"/>
      <c r="O522" s="217"/>
      <c r="P522" s="217"/>
      <c r="Q522" s="217"/>
      <c r="R522" s="217"/>
      <c r="S522" s="217"/>
      <c r="T522" s="218"/>
      <c r="AT522" s="219" t="s">
        <v>160</v>
      </c>
      <c r="AU522" s="219" t="s">
        <v>85</v>
      </c>
      <c r="AV522" s="12" t="s">
        <v>87</v>
      </c>
      <c r="AW522" s="12" t="s">
        <v>33</v>
      </c>
      <c r="AX522" s="12" t="s">
        <v>77</v>
      </c>
      <c r="AY522" s="219" t="s">
        <v>153</v>
      </c>
    </row>
    <row r="523" spans="1:65" s="12" customFormat="1" ht="11.25">
      <c r="B523" s="208"/>
      <c r="C523" s="209"/>
      <c r="D523" s="210" t="s">
        <v>160</v>
      </c>
      <c r="E523" s="211" t="s">
        <v>1</v>
      </c>
      <c r="F523" s="212" t="s">
        <v>877</v>
      </c>
      <c r="G523" s="209"/>
      <c r="H523" s="213">
        <v>13.805999999999999</v>
      </c>
      <c r="I523" s="214"/>
      <c r="J523" s="209"/>
      <c r="K523" s="209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160</v>
      </c>
      <c r="AU523" s="219" t="s">
        <v>85</v>
      </c>
      <c r="AV523" s="12" t="s">
        <v>87</v>
      </c>
      <c r="AW523" s="12" t="s">
        <v>33</v>
      </c>
      <c r="AX523" s="12" t="s">
        <v>77</v>
      </c>
      <c r="AY523" s="219" t="s">
        <v>153</v>
      </c>
    </row>
    <row r="524" spans="1:65" s="12" customFormat="1" ht="11.25">
      <c r="B524" s="208"/>
      <c r="C524" s="209"/>
      <c r="D524" s="210" t="s">
        <v>160</v>
      </c>
      <c r="E524" s="211" t="s">
        <v>1</v>
      </c>
      <c r="F524" s="212" t="s">
        <v>878</v>
      </c>
      <c r="G524" s="209"/>
      <c r="H524" s="213">
        <v>9.1780000000000008</v>
      </c>
      <c r="I524" s="214"/>
      <c r="J524" s="209"/>
      <c r="K524" s="209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160</v>
      </c>
      <c r="AU524" s="219" t="s">
        <v>85</v>
      </c>
      <c r="AV524" s="12" t="s">
        <v>87</v>
      </c>
      <c r="AW524" s="12" t="s">
        <v>33</v>
      </c>
      <c r="AX524" s="12" t="s">
        <v>77</v>
      </c>
      <c r="AY524" s="219" t="s">
        <v>153</v>
      </c>
    </row>
    <row r="525" spans="1:65" s="12" customFormat="1" ht="11.25">
      <c r="B525" s="208"/>
      <c r="C525" s="209"/>
      <c r="D525" s="210" t="s">
        <v>160</v>
      </c>
      <c r="E525" s="211" t="s">
        <v>1</v>
      </c>
      <c r="F525" s="212" t="s">
        <v>879</v>
      </c>
      <c r="G525" s="209"/>
      <c r="H525" s="213">
        <v>56.43</v>
      </c>
      <c r="I525" s="214"/>
      <c r="J525" s="209"/>
      <c r="K525" s="209"/>
      <c r="L525" s="215"/>
      <c r="M525" s="216"/>
      <c r="N525" s="217"/>
      <c r="O525" s="217"/>
      <c r="P525" s="217"/>
      <c r="Q525" s="217"/>
      <c r="R525" s="217"/>
      <c r="S525" s="217"/>
      <c r="T525" s="218"/>
      <c r="AT525" s="219" t="s">
        <v>160</v>
      </c>
      <c r="AU525" s="219" t="s">
        <v>85</v>
      </c>
      <c r="AV525" s="12" t="s">
        <v>87</v>
      </c>
      <c r="AW525" s="12" t="s">
        <v>33</v>
      </c>
      <c r="AX525" s="12" t="s">
        <v>77</v>
      </c>
      <c r="AY525" s="219" t="s">
        <v>153</v>
      </c>
    </row>
    <row r="526" spans="1:65" s="12" customFormat="1" ht="11.25">
      <c r="B526" s="208"/>
      <c r="C526" s="209"/>
      <c r="D526" s="210" t="s">
        <v>160</v>
      </c>
      <c r="E526" s="211" t="s">
        <v>1</v>
      </c>
      <c r="F526" s="212" t="s">
        <v>880</v>
      </c>
      <c r="G526" s="209"/>
      <c r="H526" s="213">
        <v>11.57</v>
      </c>
      <c r="I526" s="214"/>
      <c r="J526" s="209"/>
      <c r="K526" s="209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160</v>
      </c>
      <c r="AU526" s="219" t="s">
        <v>85</v>
      </c>
      <c r="AV526" s="12" t="s">
        <v>87</v>
      </c>
      <c r="AW526" s="12" t="s">
        <v>33</v>
      </c>
      <c r="AX526" s="12" t="s">
        <v>77</v>
      </c>
      <c r="AY526" s="219" t="s">
        <v>153</v>
      </c>
    </row>
    <row r="527" spans="1:65" s="12" customFormat="1" ht="11.25">
      <c r="B527" s="208"/>
      <c r="C527" s="209"/>
      <c r="D527" s="210" t="s">
        <v>160</v>
      </c>
      <c r="E527" s="211" t="s">
        <v>1</v>
      </c>
      <c r="F527" s="212" t="s">
        <v>881</v>
      </c>
      <c r="G527" s="209"/>
      <c r="H527" s="213">
        <v>12.038</v>
      </c>
      <c r="I527" s="214"/>
      <c r="J527" s="209"/>
      <c r="K527" s="209"/>
      <c r="L527" s="215"/>
      <c r="M527" s="216"/>
      <c r="N527" s="217"/>
      <c r="O527" s="217"/>
      <c r="P527" s="217"/>
      <c r="Q527" s="217"/>
      <c r="R527" s="217"/>
      <c r="S527" s="217"/>
      <c r="T527" s="218"/>
      <c r="AT527" s="219" t="s">
        <v>160</v>
      </c>
      <c r="AU527" s="219" t="s">
        <v>85</v>
      </c>
      <c r="AV527" s="12" t="s">
        <v>87</v>
      </c>
      <c r="AW527" s="12" t="s">
        <v>33</v>
      </c>
      <c r="AX527" s="12" t="s">
        <v>77</v>
      </c>
      <c r="AY527" s="219" t="s">
        <v>153</v>
      </c>
    </row>
    <row r="528" spans="1:65" s="12" customFormat="1" ht="11.25">
      <c r="B528" s="208"/>
      <c r="C528" s="209"/>
      <c r="D528" s="210" t="s">
        <v>160</v>
      </c>
      <c r="E528" s="211" t="s">
        <v>1</v>
      </c>
      <c r="F528" s="212" t="s">
        <v>882</v>
      </c>
      <c r="G528" s="209"/>
      <c r="H528" s="213">
        <v>56.76</v>
      </c>
      <c r="I528" s="214"/>
      <c r="J528" s="209"/>
      <c r="K528" s="209"/>
      <c r="L528" s="215"/>
      <c r="M528" s="216"/>
      <c r="N528" s="217"/>
      <c r="O528" s="217"/>
      <c r="P528" s="217"/>
      <c r="Q528" s="217"/>
      <c r="R528" s="217"/>
      <c r="S528" s="217"/>
      <c r="T528" s="218"/>
      <c r="AT528" s="219" t="s">
        <v>160</v>
      </c>
      <c r="AU528" s="219" t="s">
        <v>85</v>
      </c>
      <c r="AV528" s="12" t="s">
        <v>87</v>
      </c>
      <c r="AW528" s="12" t="s">
        <v>33</v>
      </c>
      <c r="AX528" s="12" t="s">
        <v>77</v>
      </c>
      <c r="AY528" s="219" t="s">
        <v>153</v>
      </c>
    </row>
    <row r="529" spans="1:51" s="12" customFormat="1" ht="11.25">
      <c r="B529" s="208"/>
      <c r="C529" s="209"/>
      <c r="D529" s="210" t="s">
        <v>160</v>
      </c>
      <c r="E529" s="211" t="s">
        <v>1</v>
      </c>
      <c r="F529" s="212" t="s">
        <v>883</v>
      </c>
      <c r="G529" s="209"/>
      <c r="H529" s="213">
        <v>95.897999999999996</v>
      </c>
      <c r="I529" s="214"/>
      <c r="J529" s="209"/>
      <c r="K529" s="209"/>
      <c r="L529" s="215"/>
      <c r="M529" s="216"/>
      <c r="N529" s="217"/>
      <c r="O529" s="217"/>
      <c r="P529" s="217"/>
      <c r="Q529" s="217"/>
      <c r="R529" s="217"/>
      <c r="S529" s="217"/>
      <c r="T529" s="218"/>
      <c r="AT529" s="219" t="s">
        <v>160</v>
      </c>
      <c r="AU529" s="219" t="s">
        <v>85</v>
      </c>
      <c r="AV529" s="12" t="s">
        <v>87</v>
      </c>
      <c r="AW529" s="12" t="s">
        <v>33</v>
      </c>
      <c r="AX529" s="12" t="s">
        <v>77</v>
      </c>
      <c r="AY529" s="219" t="s">
        <v>153</v>
      </c>
    </row>
    <row r="530" spans="1:51" s="12" customFormat="1" ht="11.25">
      <c r="B530" s="208"/>
      <c r="C530" s="209"/>
      <c r="D530" s="210" t="s">
        <v>160</v>
      </c>
      <c r="E530" s="211" t="s">
        <v>1</v>
      </c>
      <c r="F530" s="212" t="s">
        <v>266</v>
      </c>
      <c r="G530" s="209"/>
      <c r="H530" s="213">
        <v>43.89</v>
      </c>
      <c r="I530" s="214"/>
      <c r="J530" s="209"/>
      <c r="K530" s="209"/>
      <c r="L530" s="215"/>
      <c r="M530" s="216"/>
      <c r="N530" s="217"/>
      <c r="O530" s="217"/>
      <c r="P530" s="217"/>
      <c r="Q530" s="217"/>
      <c r="R530" s="217"/>
      <c r="S530" s="217"/>
      <c r="T530" s="218"/>
      <c r="AT530" s="219" t="s">
        <v>160</v>
      </c>
      <c r="AU530" s="219" t="s">
        <v>85</v>
      </c>
      <c r="AV530" s="12" t="s">
        <v>87</v>
      </c>
      <c r="AW530" s="12" t="s">
        <v>33</v>
      </c>
      <c r="AX530" s="12" t="s">
        <v>77</v>
      </c>
      <c r="AY530" s="219" t="s">
        <v>153</v>
      </c>
    </row>
    <row r="531" spans="1:51" s="12" customFormat="1" ht="11.25">
      <c r="B531" s="208"/>
      <c r="C531" s="209"/>
      <c r="D531" s="210" t="s">
        <v>160</v>
      </c>
      <c r="E531" s="211" t="s">
        <v>1</v>
      </c>
      <c r="F531" s="212" t="s">
        <v>884</v>
      </c>
      <c r="G531" s="209"/>
      <c r="H531" s="213">
        <v>9.75</v>
      </c>
      <c r="I531" s="214"/>
      <c r="J531" s="209"/>
      <c r="K531" s="209"/>
      <c r="L531" s="215"/>
      <c r="M531" s="216"/>
      <c r="N531" s="217"/>
      <c r="O531" s="217"/>
      <c r="P531" s="217"/>
      <c r="Q531" s="217"/>
      <c r="R531" s="217"/>
      <c r="S531" s="217"/>
      <c r="T531" s="218"/>
      <c r="AT531" s="219" t="s">
        <v>160</v>
      </c>
      <c r="AU531" s="219" t="s">
        <v>85</v>
      </c>
      <c r="AV531" s="12" t="s">
        <v>87</v>
      </c>
      <c r="AW531" s="12" t="s">
        <v>33</v>
      </c>
      <c r="AX531" s="12" t="s">
        <v>77</v>
      </c>
      <c r="AY531" s="219" t="s">
        <v>153</v>
      </c>
    </row>
    <row r="532" spans="1:51" s="12" customFormat="1" ht="11.25">
      <c r="B532" s="208"/>
      <c r="C532" s="209"/>
      <c r="D532" s="210" t="s">
        <v>160</v>
      </c>
      <c r="E532" s="211" t="s">
        <v>1</v>
      </c>
      <c r="F532" s="212" t="s">
        <v>885</v>
      </c>
      <c r="G532" s="209"/>
      <c r="H532" s="213">
        <v>13.156000000000001</v>
      </c>
      <c r="I532" s="214"/>
      <c r="J532" s="209"/>
      <c r="K532" s="209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160</v>
      </c>
      <c r="AU532" s="219" t="s">
        <v>85</v>
      </c>
      <c r="AV532" s="12" t="s">
        <v>87</v>
      </c>
      <c r="AW532" s="12" t="s">
        <v>33</v>
      </c>
      <c r="AX532" s="12" t="s">
        <v>77</v>
      </c>
      <c r="AY532" s="219" t="s">
        <v>153</v>
      </c>
    </row>
    <row r="533" spans="1:51" s="12" customFormat="1" ht="11.25">
      <c r="B533" s="208"/>
      <c r="C533" s="209"/>
      <c r="D533" s="210" t="s">
        <v>160</v>
      </c>
      <c r="E533" s="211" t="s">
        <v>1</v>
      </c>
      <c r="F533" s="212" t="s">
        <v>266</v>
      </c>
      <c r="G533" s="209"/>
      <c r="H533" s="213">
        <v>43.89</v>
      </c>
      <c r="I533" s="214"/>
      <c r="J533" s="209"/>
      <c r="K533" s="209"/>
      <c r="L533" s="215"/>
      <c r="M533" s="216"/>
      <c r="N533" s="217"/>
      <c r="O533" s="217"/>
      <c r="P533" s="217"/>
      <c r="Q533" s="217"/>
      <c r="R533" s="217"/>
      <c r="S533" s="217"/>
      <c r="T533" s="218"/>
      <c r="AT533" s="219" t="s">
        <v>160</v>
      </c>
      <c r="AU533" s="219" t="s">
        <v>85</v>
      </c>
      <c r="AV533" s="12" t="s">
        <v>87</v>
      </c>
      <c r="AW533" s="12" t="s">
        <v>33</v>
      </c>
      <c r="AX533" s="12" t="s">
        <v>77</v>
      </c>
      <c r="AY533" s="219" t="s">
        <v>153</v>
      </c>
    </row>
    <row r="534" spans="1:51" s="12" customFormat="1" ht="11.25">
      <c r="B534" s="208"/>
      <c r="C534" s="209"/>
      <c r="D534" s="210" t="s">
        <v>160</v>
      </c>
      <c r="E534" s="211" t="s">
        <v>1</v>
      </c>
      <c r="F534" s="212" t="s">
        <v>269</v>
      </c>
      <c r="G534" s="209"/>
      <c r="H534" s="213">
        <v>57.75</v>
      </c>
      <c r="I534" s="214"/>
      <c r="J534" s="209"/>
      <c r="K534" s="209"/>
      <c r="L534" s="215"/>
      <c r="M534" s="216"/>
      <c r="N534" s="217"/>
      <c r="O534" s="217"/>
      <c r="P534" s="217"/>
      <c r="Q534" s="217"/>
      <c r="R534" s="217"/>
      <c r="S534" s="217"/>
      <c r="T534" s="218"/>
      <c r="AT534" s="219" t="s">
        <v>160</v>
      </c>
      <c r="AU534" s="219" t="s">
        <v>85</v>
      </c>
      <c r="AV534" s="12" t="s">
        <v>87</v>
      </c>
      <c r="AW534" s="12" t="s">
        <v>33</v>
      </c>
      <c r="AX534" s="12" t="s">
        <v>77</v>
      </c>
      <c r="AY534" s="219" t="s">
        <v>153</v>
      </c>
    </row>
    <row r="535" spans="1:51" s="14" customFormat="1" ht="11.25">
      <c r="B535" s="230"/>
      <c r="C535" s="231"/>
      <c r="D535" s="210" t="s">
        <v>160</v>
      </c>
      <c r="E535" s="232" t="s">
        <v>1</v>
      </c>
      <c r="F535" s="233" t="s">
        <v>168</v>
      </c>
      <c r="G535" s="231"/>
      <c r="H535" s="234">
        <v>581.68600000000004</v>
      </c>
      <c r="I535" s="235"/>
      <c r="J535" s="231"/>
      <c r="K535" s="231"/>
      <c r="L535" s="236"/>
      <c r="M535" s="256"/>
      <c r="N535" s="257"/>
      <c r="O535" s="257"/>
      <c r="P535" s="257"/>
      <c r="Q535" s="257"/>
      <c r="R535" s="257"/>
      <c r="S535" s="257"/>
      <c r="T535" s="258"/>
      <c r="AT535" s="240" t="s">
        <v>160</v>
      </c>
      <c r="AU535" s="240" t="s">
        <v>85</v>
      </c>
      <c r="AV535" s="14" t="s">
        <v>158</v>
      </c>
      <c r="AW535" s="14" t="s">
        <v>33</v>
      </c>
      <c r="AX535" s="14" t="s">
        <v>85</v>
      </c>
      <c r="AY535" s="240" t="s">
        <v>153</v>
      </c>
    </row>
    <row r="536" spans="1:51" s="2" customFormat="1" ht="6.95" customHeight="1">
      <c r="A536" s="33"/>
      <c r="B536" s="53"/>
      <c r="C536" s="54"/>
      <c r="D536" s="54"/>
      <c r="E536" s="54"/>
      <c r="F536" s="54"/>
      <c r="G536" s="54"/>
      <c r="H536" s="54"/>
      <c r="I536" s="151"/>
      <c r="J536" s="54"/>
      <c r="K536" s="54"/>
      <c r="L536" s="38"/>
      <c r="M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</row>
  </sheetData>
  <sheetProtection algorithmName="SHA-512" hashValue="jat7xU52jcF+9plC7paAE+BsOrzErgUTKc9uMWrfbZmR/4vhIYOCofLffMeBUjj81HANghcpYvu4TZfQdiAWrw==" saltValue="8VnEVo2qXmcZijueFOKDdART3GvTTlWR1oAHwCERe2gQDrhS5iuBqC4y6gfBpRTPugex5w+r5Q5J7OBeRB5pSQ==" spinCount="100000" sheet="1" objects="1" scenarios="1" formatColumns="0" formatRows="0" autoFilter="0"/>
  <autoFilter ref="C132:K535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17</v>
      </c>
      <c r="I6" s="107"/>
      <c r="L6" s="19"/>
    </row>
    <row r="7" spans="1:4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2" t="s">
        <v>886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887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ROUND((SUM(BE121:BE182)),  2)</f>
        <v>0</v>
      </c>
      <c r="G33" s="33"/>
      <c r="H33" s="33"/>
      <c r="I33" s="130">
        <v>0.21</v>
      </c>
      <c r="J33" s="129">
        <f>ROUND(((SUM(BE121:BE182))*I33),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ROUND((SUM(BF121:BF182)),  2)</f>
        <v>0</v>
      </c>
      <c r="G34" s="33"/>
      <c r="H34" s="33"/>
      <c r="I34" s="130">
        <v>0.15</v>
      </c>
      <c r="J34" s="129">
        <f>ROUND(((SUM(BF121:BF182))*I34),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ROUND((SUM(BG121:BG182)),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ROUND((SUM(BH121:BH182)),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ROUND((SUM(BI121:BI182)),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02 - Zdravotechnika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Ladislav Pekárek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127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9" customFormat="1" ht="24.95" customHeight="1">
      <c r="B98" s="160"/>
      <c r="C98" s="161"/>
      <c r="D98" s="162" t="s">
        <v>888</v>
      </c>
      <c r="E98" s="163"/>
      <c r="F98" s="163"/>
      <c r="G98" s="163"/>
      <c r="H98" s="163"/>
      <c r="I98" s="164"/>
      <c r="J98" s="165">
        <f>J134</f>
        <v>0</v>
      </c>
      <c r="K98" s="161"/>
      <c r="L98" s="166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J148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889</v>
      </c>
      <c r="E100" s="163"/>
      <c r="F100" s="163"/>
      <c r="G100" s="163"/>
      <c r="H100" s="163"/>
      <c r="I100" s="164"/>
      <c r="J100" s="165">
        <f>J178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890</v>
      </c>
      <c r="E101" s="163"/>
      <c r="F101" s="163"/>
      <c r="G101" s="163"/>
      <c r="H101" s="163"/>
      <c r="I101" s="164"/>
      <c r="J101" s="165">
        <f>J181</f>
        <v>0</v>
      </c>
      <c r="K101" s="161"/>
      <c r="L101" s="166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138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17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327" t="str">
        <f>E7</f>
        <v>Stavební úpravy rehabilitace II nemocnice Třinec p.o.</v>
      </c>
      <c r="F111" s="328"/>
      <c r="G111" s="328"/>
      <c r="H111" s="328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113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79" t="str">
        <f>E9</f>
        <v>02 - Zdravotechnika</v>
      </c>
      <c r="F113" s="329"/>
      <c r="G113" s="329"/>
      <c r="H113" s="329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21</v>
      </c>
      <c r="D115" s="35"/>
      <c r="E115" s="35"/>
      <c r="F115" s="26" t="str">
        <f>F12</f>
        <v xml:space="preserve"> </v>
      </c>
      <c r="G115" s="35"/>
      <c r="H115" s="35"/>
      <c r="I115" s="116" t="s">
        <v>23</v>
      </c>
      <c r="J115" s="65" t="str">
        <f>IF(J12="","",J12)</f>
        <v>28. 5. 2020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25</v>
      </c>
      <c r="D117" s="35"/>
      <c r="E117" s="35"/>
      <c r="F117" s="26" t="str">
        <f>E15</f>
        <v>Nemocnice Třinec, příspěvková organizace, Kaštanov</v>
      </c>
      <c r="G117" s="35"/>
      <c r="H117" s="35"/>
      <c r="I117" s="116" t="s">
        <v>31</v>
      </c>
      <c r="J117" s="31" t="str">
        <f>E21</f>
        <v>Stavební a rozvojová s.r.o.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29</v>
      </c>
      <c r="D118" s="35"/>
      <c r="E118" s="35"/>
      <c r="F118" s="26" t="str">
        <f>IF(E18="","",E18)</f>
        <v>Vyplň údaj</v>
      </c>
      <c r="G118" s="35"/>
      <c r="H118" s="35"/>
      <c r="I118" s="116" t="s">
        <v>34</v>
      </c>
      <c r="J118" s="31" t="str">
        <f>E24</f>
        <v>Ladislav Pekárek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0" customFormat="1" ht="29.25" customHeight="1">
      <c r="A120" s="167"/>
      <c r="B120" s="168"/>
      <c r="C120" s="169" t="s">
        <v>139</v>
      </c>
      <c r="D120" s="170" t="s">
        <v>62</v>
      </c>
      <c r="E120" s="170" t="s">
        <v>58</v>
      </c>
      <c r="F120" s="170" t="s">
        <v>59</v>
      </c>
      <c r="G120" s="170" t="s">
        <v>140</v>
      </c>
      <c r="H120" s="170" t="s">
        <v>141</v>
      </c>
      <c r="I120" s="171" t="s">
        <v>142</v>
      </c>
      <c r="J120" s="172" t="s">
        <v>118</v>
      </c>
      <c r="K120" s="173" t="s">
        <v>143</v>
      </c>
      <c r="L120" s="174"/>
      <c r="M120" s="74" t="s">
        <v>1</v>
      </c>
      <c r="N120" s="75" t="s">
        <v>41</v>
      </c>
      <c r="O120" s="75" t="s">
        <v>144</v>
      </c>
      <c r="P120" s="75" t="s">
        <v>145</v>
      </c>
      <c r="Q120" s="75" t="s">
        <v>146</v>
      </c>
      <c r="R120" s="75" t="s">
        <v>147</v>
      </c>
      <c r="S120" s="75" t="s">
        <v>148</v>
      </c>
      <c r="T120" s="76" t="s">
        <v>149</v>
      </c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</row>
    <row r="121" spans="1:65" s="2" customFormat="1" ht="22.9" customHeight="1">
      <c r="A121" s="33"/>
      <c r="B121" s="34"/>
      <c r="C121" s="81" t="s">
        <v>150</v>
      </c>
      <c r="D121" s="35"/>
      <c r="E121" s="35"/>
      <c r="F121" s="35"/>
      <c r="G121" s="35"/>
      <c r="H121" s="35"/>
      <c r="I121" s="114"/>
      <c r="J121" s="175">
        <f>BK121</f>
        <v>0</v>
      </c>
      <c r="K121" s="35"/>
      <c r="L121" s="38"/>
      <c r="M121" s="77"/>
      <c r="N121" s="176"/>
      <c r="O121" s="78"/>
      <c r="P121" s="177">
        <f>P122+P134+P148+P178+P181</f>
        <v>0</v>
      </c>
      <c r="Q121" s="78"/>
      <c r="R121" s="177">
        <f>R122+R134+R148+R178+R181</f>
        <v>0.42226999999999998</v>
      </c>
      <c r="S121" s="78"/>
      <c r="T121" s="178">
        <f>T122+T134+T148+T178+T181</f>
        <v>0.22206999999999999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76</v>
      </c>
      <c r="AU121" s="16" t="s">
        <v>120</v>
      </c>
      <c r="BK121" s="179">
        <f>BK122+BK134+BK148+BK178+BK181</f>
        <v>0</v>
      </c>
    </row>
    <row r="122" spans="1:65" s="11" customFormat="1" ht="25.9" customHeight="1">
      <c r="B122" s="180"/>
      <c r="C122" s="181"/>
      <c r="D122" s="182" t="s">
        <v>76</v>
      </c>
      <c r="E122" s="183" t="s">
        <v>509</v>
      </c>
      <c r="F122" s="183" t="s">
        <v>510</v>
      </c>
      <c r="G122" s="181"/>
      <c r="H122" s="181"/>
      <c r="I122" s="184"/>
      <c r="J122" s="185">
        <f>BK122</f>
        <v>0</v>
      </c>
      <c r="K122" s="181"/>
      <c r="L122" s="186"/>
      <c r="M122" s="187"/>
      <c r="N122" s="188"/>
      <c r="O122" s="188"/>
      <c r="P122" s="189">
        <f>SUM(P123:P133)</f>
        <v>0</v>
      </c>
      <c r="Q122" s="188"/>
      <c r="R122" s="189">
        <f>SUM(R123:R133)</f>
        <v>5.7360000000000001E-2</v>
      </c>
      <c r="S122" s="188"/>
      <c r="T122" s="190">
        <f>SUM(T123:T133)</f>
        <v>0</v>
      </c>
      <c r="AR122" s="191" t="s">
        <v>87</v>
      </c>
      <c r="AT122" s="192" t="s">
        <v>76</v>
      </c>
      <c r="AU122" s="192" t="s">
        <v>77</v>
      </c>
      <c r="AY122" s="191" t="s">
        <v>153</v>
      </c>
      <c r="BK122" s="193">
        <f>SUM(BK123:BK133)</f>
        <v>0</v>
      </c>
    </row>
    <row r="123" spans="1:65" s="2" customFormat="1" ht="21.75" customHeight="1">
      <c r="A123" s="33"/>
      <c r="B123" s="34"/>
      <c r="C123" s="194" t="s">
        <v>85</v>
      </c>
      <c r="D123" s="194" t="s">
        <v>154</v>
      </c>
      <c r="E123" s="195" t="s">
        <v>891</v>
      </c>
      <c r="F123" s="196" t="s">
        <v>892</v>
      </c>
      <c r="G123" s="197" t="s">
        <v>277</v>
      </c>
      <c r="H123" s="198">
        <v>25</v>
      </c>
      <c r="I123" s="199"/>
      <c r="J123" s="200">
        <f t="shared" ref="J123:J128" si="0">ROUND(I123*H123,2)</f>
        <v>0</v>
      </c>
      <c r="K123" s="201"/>
      <c r="L123" s="38"/>
      <c r="M123" s="202" t="s">
        <v>1</v>
      </c>
      <c r="N123" s="203" t="s">
        <v>42</v>
      </c>
      <c r="O123" s="70"/>
      <c r="P123" s="204">
        <f t="shared" ref="P123:P128" si="1">O123*H123</f>
        <v>0</v>
      </c>
      <c r="Q123" s="204">
        <v>1.1000000000000001E-3</v>
      </c>
      <c r="R123" s="204">
        <f t="shared" ref="R123:R128" si="2">Q123*H123</f>
        <v>2.75E-2</v>
      </c>
      <c r="S123" s="204">
        <v>0</v>
      </c>
      <c r="T123" s="205">
        <f t="shared" ref="T123:T128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6" t="s">
        <v>274</v>
      </c>
      <c r="AT123" s="206" t="s">
        <v>154</v>
      </c>
      <c r="AU123" s="206" t="s">
        <v>85</v>
      </c>
      <c r="AY123" s="16" t="s">
        <v>153</v>
      </c>
      <c r="BE123" s="207">
        <f t="shared" ref="BE123:BE128" si="4">IF(N123="základní",J123,0)</f>
        <v>0</v>
      </c>
      <c r="BF123" s="207">
        <f t="shared" ref="BF123:BF128" si="5">IF(N123="snížená",J123,0)</f>
        <v>0</v>
      </c>
      <c r="BG123" s="207">
        <f t="shared" ref="BG123:BG128" si="6">IF(N123="zákl. přenesená",J123,0)</f>
        <v>0</v>
      </c>
      <c r="BH123" s="207">
        <f t="shared" ref="BH123:BH128" si="7">IF(N123="sníž. přenesená",J123,0)</f>
        <v>0</v>
      </c>
      <c r="BI123" s="207">
        <f t="shared" ref="BI123:BI128" si="8">IF(N123="nulová",J123,0)</f>
        <v>0</v>
      </c>
      <c r="BJ123" s="16" t="s">
        <v>85</v>
      </c>
      <c r="BK123" s="207">
        <f t="shared" ref="BK123:BK128" si="9">ROUND(I123*H123,2)</f>
        <v>0</v>
      </c>
      <c r="BL123" s="16" t="s">
        <v>274</v>
      </c>
      <c r="BM123" s="206" t="s">
        <v>893</v>
      </c>
    </row>
    <row r="124" spans="1:65" s="2" customFormat="1" ht="21.75" customHeight="1">
      <c r="A124" s="33"/>
      <c r="B124" s="34"/>
      <c r="C124" s="194" t="s">
        <v>87</v>
      </c>
      <c r="D124" s="194" t="s">
        <v>154</v>
      </c>
      <c r="E124" s="195" t="s">
        <v>894</v>
      </c>
      <c r="F124" s="196" t="s">
        <v>895</v>
      </c>
      <c r="G124" s="197" t="s">
        <v>277</v>
      </c>
      <c r="H124" s="198">
        <v>5</v>
      </c>
      <c r="I124" s="199"/>
      <c r="J124" s="200">
        <f t="shared" si="0"/>
        <v>0</v>
      </c>
      <c r="K124" s="201"/>
      <c r="L124" s="38"/>
      <c r="M124" s="202" t="s">
        <v>1</v>
      </c>
      <c r="N124" s="203" t="s">
        <v>42</v>
      </c>
      <c r="O124" s="70"/>
      <c r="P124" s="204">
        <f t="shared" si="1"/>
        <v>0</v>
      </c>
      <c r="Q124" s="204">
        <v>2.9E-4</v>
      </c>
      <c r="R124" s="204">
        <f t="shared" si="2"/>
        <v>1.4499999999999999E-3</v>
      </c>
      <c r="S124" s="204">
        <v>0</v>
      </c>
      <c r="T124" s="205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274</v>
      </c>
      <c r="AT124" s="206" t="s">
        <v>154</v>
      </c>
      <c r="AU124" s="206" t="s">
        <v>85</v>
      </c>
      <c r="AY124" s="16" t="s">
        <v>153</v>
      </c>
      <c r="BE124" s="207">
        <f t="shared" si="4"/>
        <v>0</v>
      </c>
      <c r="BF124" s="207">
        <f t="shared" si="5"/>
        <v>0</v>
      </c>
      <c r="BG124" s="207">
        <f t="shared" si="6"/>
        <v>0</v>
      </c>
      <c r="BH124" s="207">
        <f t="shared" si="7"/>
        <v>0</v>
      </c>
      <c r="BI124" s="207">
        <f t="shared" si="8"/>
        <v>0</v>
      </c>
      <c r="BJ124" s="16" t="s">
        <v>85</v>
      </c>
      <c r="BK124" s="207">
        <f t="shared" si="9"/>
        <v>0</v>
      </c>
      <c r="BL124" s="16" t="s">
        <v>274</v>
      </c>
      <c r="BM124" s="206" t="s">
        <v>896</v>
      </c>
    </row>
    <row r="125" spans="1:65" s="2" customFormat="1" ht="21.75" customHeight="1">
      <c r="A125" s="33"/>
      <c r="B125" s="34"/>
      <c r="C125" s="194" t="s">
        <v>151</v>
      </c>
      <c r="D125" s="194" t="s">
        <v>154</v>
      </c>
      <c r="E125" s="195" t="s">
        <v>897</v>
      </c>
      <c r="F125" s="196" t="s">
        <v>898</v>
      </c>
      <c r="G125" s="197" t="s">
        <v>277</v>
      </c>
      <c r="H125" s="198">
        <v>15</v>
      </c>
      <c r="I125" s="199"/>
      <c r="J125" s="200">
        <f t="shared" si="0"/>
        <v>0</v>
      </c>
      <c r="K125" s="201"/>
      <c r="L125" s="38"/>
      <c r="M125" s="202" t="s">
        <v>1</v>
      </c>
      <c r="N125" s="203" t="s">
        <v>42</v>
      </c>
      <c r="O125" s="70"/>
      <c r="P125" s="204">
        <f t="shared" si="1"/>
        <v>0</v>
      </c>
      <c r="Q125" s="204">
        <v>3.5E-4</v>
      </c>
      <c r="R125" s="204">
        <f t="shared" si="2"/>
        <v>5.2500000000000003E-3</v>
      </c>
      <c r="S125" s="204">
        <v>0</v>
      </c>
      <c r="T125" s="205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274</v>
      </c>
      <c r="AT125" s="206" t="s">
        <v>154</v>
      </c>
      <c r="AU125" s="206" t="s">
        <v>85</v>
      </c>
      <c r="AY125" s="16" t="s">
        <v>153</v>
      </c>
      <c r="BE125" s="207">
        <f t="shared" si="4"/>
        <v>0</v>
      </c>
      <c r="BF125" s="207">
        <f t="shared" si="5"/>
        <v>0</v>
      </c>
      <c r="BG125" s="207">
        <f t="shared" si="6"/>
        <v>0</v>
      </c>
      <c r="BH125" s="207">
        <f t="shared" si="7"/>
        <v>0</v>
      </c>
      <c r="BI125" s="207">
        <f t="shared" si="8"/>
        <v>0</v>
      </c>
      <c r="BJ125" s="16" t="s">
        <v>85</v>
      </c>
      <c r="BK125" s="207">
        <f t="shared" si="9"/>
        <v>0</v>
      </c>
      <c r="BL125" s="16" t="s">
        <v>274</v>
      </c>
      <c r="BM125" s="206" t="s">
        <v>899</v>
      </c>
    </row>
    <row r="126" spans="1:65" s="2" customFormat="1" ht="21.75" customHeight="1">
      <c r="A126" s="33"/>
      <c r="B126" s="34"/>
      <c r="C126" s="194" t="s">
        <v>158</v>
      </c>
      <c r="D126" s="194" t="s">
        <v>154</v>
      </c>
      <c r="E126" s="195" t="s">
        <v>900</v>
      </c>
      <c r="F126" s="196" t="s">
        <v>901</v>
      </c>
      <c r="G126" s="197" t="s">
        <v>290</v>
      </c>
      <c r="H126" s="198">
        <v>3</v>
      </c>
      <c r="I126" s="199"/>
      <c r="J126" s="200">
        <f t="shared" si="0"/>
        <v>0</v>
      </c>
      <c r="K126" s="201"/>
      <c r="L126" s="38"/>
      <c r="M126" s="202" t="s">
        <v>1</v>
      </c>
      <c r="N126" s="203" t="s">
        <v>42</v>
      </c>
      <c r="O126" s="70"/>
      <c r="P126" s="204">
        <f t="shared" si="1"/>
        <v>0</v>
      </c>
      <c r="Q126" s="204">
        <v>6.2E-4</v>
      </c>
      <c r="R126" s="204">
        <f t="shared" si="2"/>
        <v>1.8600000000000001E-3</v>
      </c>
      <c r="S126" s="204">
        <v>0</v>
      </c>
      <c r="T126" s="205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274</v>
      </c>
      <c r="AT126" s="206" t="s">
        <v>154</v>
      </c>
      <c r="AU126" s="206" t="s">
        <v>85</v>
      </c>
      <c r="AY126" s="16" t="s">
        <v>153</v>
      </c>
      <c r="BE126" s="207">
        <f t="shared" si="4"/>
        <v>0</v>
      </c>
      <c r="BF126" s="207">
        <f t="shared" si="5"/>
        <v>0</v>
      </c>
      <c r="BG126" s="207">
        <f t="shared" si="6"/>
        <v>0</v>
      </c>
      <c r="BH126" s="207">
        <f t="shared" si="7"/>
        <v>0</v>
      </c>
      <c r="BI126" s="207">
        <f t="shared" si="8"/>
        <v>0</v>
      </c>
      <c r="BJ126" s="16" t="s">
        <v>85</v>
      </c>
      <c r="BK126" s="207">
        <f t="shared" si="9"/>
        <v>0</v>
      </c>
      <c r="BL126" s="16" t="s">
        <v>274</v>
      </c>
      <c r="BM126" s="206" t="s">
        <v>902</v>
      </c>
    </row>
    <row r="127" spans="1:65" s="2" customFormat="1" ht="44.25" customHeight="1">
      <c r="A127" s="33"/>
      <c r="B127" s="34"/>
      <c r="C127" s="241" t="s">
        <v>188</v>
      </c>
      <c r="D127" s="241" t="s">
        <v>295</v>
      </c>
      <c r="E127" s="242" t="s">
        <v>903</v>
      </c>
      <c r="F127" s="243" t="s">
        <v>904</v>
      </c>
      <c r="G127" s="244" t="s">
        <v>290</v>
      </c>
      <c r="H127" s="245">
        <v>3</v>
      </c>
      <c r="I127" s="246"/>
      <c r="J127" s="247">
        <f t="shared" si="0"/>
        <v>0</v>
      </c>
      <c r="K127" s="248"/>
      <c r="L127" s="249"/>
      <c r="M127" s="250" t="s">
        <v>1</v>
      </c>
      <c r="N127" s="251" t="s">
        <v>42</v>
      </c>
      <c r="O127" s="70"/>
      <c r="P127" s="204">
        <f t="shared" si="1"/>
        <v>0</v>
      </c>
      <c r="Q127" s="204">
        <v>3.7000000000000002E-3</v>
      </c>
      <c r="R127" s="204">
        <f t="shared" si="2"/>
        <v>1.11E-2</v>
      </c>
      <c r="S127" s="204">
        <v>0</v>
      </c>
      <c r="T127" s="205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362</v>
      </c>
      <c r="AT127" s="206" t="s">
        <v>295</v>
      </c>
      <c r="AU127" s="206" t="s">
        <v>85</v>
      </c>
      <c r="AY127" s="16" t="s">
        <v>153</v>
      </c>
      <c r="BE127" s="207">
        <f t="shared" si="4"/>
        <v>0</v>
      </c>
      <c r="BF127" s="207">
        <f t="shared" si="5"/>
        <v>0</v>
      </c>
      <c r="BG127" s="207">
        <f t="shared" si="6"/>
        <v>0</v>
      </c>
      <c r="BH127" s="207">
        <f t="shared" si="7"/>
        <v>0</v>
      </c>
      <c r="BI127" s="207">
        <f t="shared" si="8"/>
        <v>0</v>
      </c>
      <c r="BJ127" s="16" t="s">
        <v>85</v>
      </c>
      <c r="BK127" s="207">
        <f t="shared" si="9"/>
        <v>0</v>
      </c>
      <c r="BL127" s="16" t="s">
        <v>274</v>
      </c>
      <c r="BM127" s="206" t="s">
        <v>905</v>
      </c>
    </row>
    <row r="128" spans="1:65" s="2" customFormat="1" ht="16.5" customHeight="1">
      <c r="A128" s="33"/>
      <c r="B128" s="34"/>
      <c r="C128" s="241" t="s">
        <v>186</v>
      </c>
      <c r="D128" s="241" t="s">
        <v>295</v>
      </c>
      <c r="E128" s="242" t="s">
        <v>906</v>
      </c>
      <c r="F128" s="243" t="s">
        <v>907</v>
      </c>
      <c r="G128" s="244" t="s">
        <v>290</v>
      </c>
      <c r="H128" s="245">
        <v>3</v>
      </c>
      <c r="I128" s="246"/>
      <c r="J128" s="247">
        <f t="shared" si="0"/>
        <v>0</v>
      </c>
      <c r="K128" s="248"/>
      <c r="L128" s="249"/>
      <c r="M128" s="250" t="s">
        <v>1</v>
      </c>
      <c r="N128" s="251" t="s">
        <v>42</v>
      </c>
      <c r="O128" s="70"/>
      <c r="P128" s="204">
        <f t="shared" si="1"/>
        <v>0</v>
      </c>
      <c r="Q128" s="204">
        <v>3.3999999999999998E-3</v>
      </c>
      <c r="R128" s="204">
        <f t="shared" si="2"/>
        <v>1.0199999999999999E-2</v>
      </c>
      <c r="S128" s="204">
        <v>0</v>
      </c>
      <c r="T128" s="205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362</v>
      </c>
      <c r="AT128" s="206" t="s">
        <v>295</v>
      </c>
      <c r="AU128" s="206" t="s">
        <v>85</v>
      </c>
      <c r="AY128" s="16" t="s">
        <v>153</v>
      </c>
      <c r="BE128" s="207">
        <f t="shared" si="4"/>
        <v>0</v>
      </c>
      <c r="BF128" s="207">
        <f t="shared" si="5"/>
        <v>0</v>
      </c>
      <c r="BG128" s="207">
        <f t="shared" si="6"/>
        <v>0</v>
      </c>
      <c r="BH128" s="207">
        <f t="shared" si="7"/>
        <v>0</v>
      </c>
      <c r="BI128" s="207">
        <f t="shared" si="8"/>
        <v>0</v>
      </c>
      <c r="BJ128" s="16" t="s">
        <v>85</v>
      </c>
      <c r="BK128" s="207">
        <f t="shared" si="9"/>
        <v>0</v>
      </c>
      <c r="BL128" s="16" t="s">
        <v>274</v>
      </c>
      <c r="BM128" s="206" t="s">
        <v>908</v>
      </c>
    </row>
    <row r="129" spans="1:65" s="2" customFormat="1" ht="19.5">
      <c r="A129" s="33"/>
      <c r="B129" s="34"/>
      <c r="C129" s="35"/>
      <c r="D129" s="210" t="s">
        <v>791</v>
      </c>
      <c r="E129" s="35"/>
      <c r="F129" s="253" t="s">
        <v>909</v>
      </c>
      <c r="G129" s="35"/>
      <c r="H129" s="35"/>
      <c r="I129" s="114"/>
      <c r="J129" s="35"/>
      <c r="K129" s="35"/>
      <c r="L129" s="38"/>
      <c r="M129" s="254"/>
      <c r="N129" s="255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791</v>
      </c>
      <c r="AU129" s="16" t="s">
        <v>85</v>
      </c>
    </row>
    <row r="130" spans="1:65" s="2" customFormat="1" ht="21.75" customHeight="1">
      <c r="A130" s="33"/>
      <c r="B130" s="34"/>
      <c r="C130" s="194" t="s">
        <v>198</v>
      </c>
      <c r="D130" s="194" t="s">
        <v>154</v>
      </c>
      <c r="E130" s="195" t="s">
        <v>910</v>
      </c>
      <c r="F130" s="196" t="s">
        <v>911</v>
      </c>
      <c r="G130" s="197" t="s">
        <v>277</v>
      </c>
      <c r="H130" s="198">
        <v>45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42</v>
      </c>
      <c r="O130" s="70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274</v>
      </c>
      <c r="AT130" s="206" t="s">
        <v>154</v>
      </c>
      <c r="AU130" s="206" t="s">
        <v>85</v>
      </c>
      <c r="AY130" s="16" t="s">
        <v>153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85</v>
      </c>
      <c r="BK130" s="207">
        <f>ROUND(I130*H130,2)</f>
        <v>0</v>
      </c>
      <c r="BL130" s="16" t="s">
        <v>274</v>
      </c>
      <c r="BM130" s="206" t="s">
        <v>912</v>
      </c>
    </row>
    <row r="131" spans="1:65" s="2" customFormat="1" ht="16.5" customHeight="1">
      <c r="A131" s="33"/>
      <c r="B131" s="34"/>
      <c r="C131" s="194" t="s">
        <v>202</v>
      </c>
      <c r="D131" s="194" t="s">
        <v>154</v>
      </c>
      <c r="E131" s="195" t="s">
        <v>913</v>
      </c>
      <c r="F131" s="196" t="s">
        <v>914</v>
      </c>
      <c r="G131" s="197" t="s">
        <v>915</v>
      </c>
      <c r="H131" s="198">
        <v>1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42</v>
      </c>
      <c r="O131" s="70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274</v>
      </c>
      <c r="AT131" s="206" t="s">
        <v>154</v>
      </c>
      <c r="AU131" s="206" t="s">
        <v>85</v>
      </c>
      <c r="AY131" s="16" t="s">
        <v>153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85</v>
      </c>
      <c r="BK131" s="207">
        <f>ROUND(I131*H131,2)</f>
        <v>0</v>
      </c>
      <c r="BL131" s="16" t="s">
        <v>274</v>
      </c>
      <c r="BM131" s="206" t="s">
        <v>916</v>
      </c>
    </row>
    <row r="132" spans="1:65" s="2" customFormat="1" ht="21.75" customHeight="1">
      <c r="A132" s="33"/>
      <c r="B132" s="34"/>
      <c r="C132" s="194" t="s">
        <v>208</v>
      </c>
      <c r="D132" s="194" t="s">
        <v>154</v>
      </c>
      <c r="E132" s="195" t="s">
        <v>917</v>
      </c>
      <c r="F132" s="196" t="s">
        <v>918</v>
      </c>
      <c r="G132" s="197" t="s">
        <v>915</v>
      </c>
      <c r="H132" s="198">
        <v>1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42</v>
      </c>
      <c r="O132" s="70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274</v>
      </c>
      <c r="AT132" s="206" t="s">
        <v>154</v>
      </c>
      <c r="AU132" s="206" t="s">
        <v>85</v>
      </c>
      <c r="AY132" s="16" t="s">
        <v>153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85</v>
      </c>
      <c r="BK132" s="207">
        <f>ROUND(I132*H132,2)</f>
        <v>0</v>
      </c>
      <c r="BL132" s="16" t="s">
        <v>274</v>
      </c>
      <c r="BM132" s="206" t="s">
        <v>919</v>
      </c>
    </row>
    <row r="133" spans="1:65" s="2" customFormat="1" ht="33" customHeight="1">
      <c r="A133" s="33"/>
      <c r="B133" s="34"/>
      <c r="C133" s="194" t="s">
        <v>213</v>
      </c>
      <c r="D133" s="194" t="s">
        <v>154</v>
      </c>
      <c r="E133" s="195" t="s">
        <v>920</v>
      </c>
      <c r="F133" s="196" t="s">
        <v>921</v>
      </c>
      <c r="G133" s="197" t="s">
        <v>507</v>
      </c>
      <c r="H133" s="252"/>
      <c r="I133" s="199"/>
      <c r="J133" s="200">
        <f>ROUND(I133*H133,2)</f>
        <v>0</v>
      </c>
      <c r="K133" s="201"/>
      <c r="L133" s="38"/>
      <c r="M133" s="202" t="s">
        <v>1</v>
      </c>
      <c r="N133" s="203" t="s">
        <v>42</v>
      </c>
      <c r="O133" s="70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274</v>
      </c>
      <c r="AT133" s="206" t="s">
        <v>154</v>
      </c>
      <c r="AU133" s="206" t="s">
        <v>85</v>
      </c>
      <c r="AY133" s="16" t="s">
        <v>153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85</v>
      </c>
      <c r="BK133" s="207">
        <f>ROUND(I133*H133,2)</f>
        <v>0</v>
      </c>
      <c r="BL133" s="16" t="s">
        <v>274</v>
      </c>
      <c r="BM133" s="206" t="s">
        <v>922</v>
      </c>
    </row>
    <row r="134" spans="1:65" s="11" customFormat="1" ht="25.9" customHeight="1">
      <c r="B134" s="180"/>
      <c r="C134" s="181"/>
      <c r="D134" s="182" t="s">
        <v>76</v>
      </c>
      <c r="E134" s="183" t="s">
        <v>923</v>
      </c>
      <c r="F134" s="183" t="s">
        <v>924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SUM(P135:P147)</f>
        <v>0</v>
      </c>
      <c r="Q134" s="188"/>
      <c r="R134" s="189">
        <f>SUM(R135:R147)</f>
        <v>7.0300000000000001E-2</v>
      </c>
      <c r="S134" s="188"/>
      <c r="T134" s="190">
        <f>SUM(T135:T147)</f>
        <v>0</v>
      </c>
      <c r="AR134" s="191" t="s">
        <v>87</v>
      </c>
      <c r="AT134" s="192" t="s">
        <v>76</v>
      </c>
      <c r="AU134" s="192" t="s">
        <v>77</v>
      </c>
      <c r="AY134" s="191" t="s">
        <v>153</v>
      </c>
      <c r="BK134" s="193">
        <f>SUM(BK135:BK147)</f>
        <v>0</v>
      </c>
    </row>
    <row r="135" spans="1:65" s="2" customFormat="1" ht="21.75" customHeight="1">
      <c r="A135" s="33"/>
      <c r="B135" s="34"/>
      <c r="C135" s="194" t="s">
        <v>226</v>
      </c>
      <c r="D135" s="194" t="s">
        <v>154</v>
      </c>
      <c r="E135" s="195" t="s">
        <v>925</v>
      </c>
      <c r="F135" s="196" t="s">
        <v>926</v>
      </c>
      <c r="G135" s="197" t="s">
        <v>277</v>
      </c>
      <c r="H135" s="198">
        <v>26</v>
      </c>
      <c r="I135" s="199"/>
      <c r="J135" s="200">
        <f t="shared" ref="J135:J147" si="10">ROUND(I135*H135,2)</f>
        <v>0</v>
      </c>
      <c r="K135" s="201"/>
      <c r="L135" s="38"/>
      <c r="M135" s="202" t="s">
        <v>1</v>
      </c>
      <c r="N135" s="203" t="s">
        <v>42</v>
      </c>
      <c r="O135" s="70"/>
      <c r="P135" s="204">
        <f t="shared" ref="P135:P147" si="11">O135*H135</f>
        <v>0</v>
      </c>
      <c r="Q135" s="204">
        <v>7.7999999999999999E-4</v>
      </c>
      <c r="R135" s="204">
        <f t="shared" ref="R135:R147" si="12">Q135*H135</f>
        <v>2.0279999999999999E-2</v>
      </c>
      <c r="S135" s="204">
        <v>0</v>
      </c>
      <c r="T135" s="205">
        <f t="shared" ref="T135:T147" si="13"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274</v>
      </c>
      <c r="AT135" s="206" t="s">
        <v>154</v>
      </c>
      <c r="AU135" s="206" t="s">
        <v>85</v>
      </c>
      <c r="AY135" s="16" t="s">
        <v>153</v>
      </c>
      <c r="BE135" s="207">
        <f t="shared" ref="BE135:BE147" si="14">IF(N135="základní",J135,0)</f>
        <v>0</v>
      </c>
      <c r="BF135" s="207">
        <f t="shared" ref="BF135:BF147" si="15">IF(N135="snížená",J135,0)</f>
        <v>0</v>
      </c>
      <c r="BG135" s="207">
        <f t="shared" ref="BG135:BG147" si="16">IF(N135="zákl. přenesená",J135,0)</f>
        <v>0</v>
      </c>
      <c r="BH135" s="207">
        <f t="shared" ref="BH135:BH147" si="17">IF(N135="sníž. přenesená",J135,0)</f>
        <v>0</v>
      </c>
      <c r="BI135" s="207">
        <f t="shared" ref="BI135:BI147" si="18">IF(N135="nulová",J135,0)</f>
        <v>0</v>
      </c>
      <c r="BJ135" s="16" t="s">
        <v>85</v>
      </c>
      <c r="BK135" s="207">
        <f t="shared" ref="BK135:BK147" si="19">ROUND(I135*H135,2)</f>
        <v>0</v>
      </c>
      <c r="BL135" s="16" t="s">
        <v>274</v>
      </c>
      <c r="BM135" s="206" t="s">
        <v>927</v>
      </c>
    </row>
    <row r="136" spans="1:65" s="2" customFormat="1" ht="21.75" customHeight="1">
      <c r="A136" s="33"/>
      <c r="B136" s="34"/>
      <c r="C136" s="194" t="s">
        <v>230</v>
      </c>
      <c r="D136" s="194" t="s">
        <v>154</v>
      </c>
      <c r="E136" s="195" t="s">
        <v>928</v>
      </c>
      <c r="F136" s="196" t="s">
        <v>929</v>
      </c>
      <c r="G136" s="197" t="s">
        <v>277</v>
      </c>
      <c r="H136" s="198">
        <v>32</v>
      </c>
      <c r="I136" s="199"/>
      <c r="J136" s="200">
        <f t="shared" si="10"/>
        <v>0</v>
      </c>
      <c r="K136" s="201"/>
      <c r="L136" s="38"/>
      <c r="M136" s="202" t="s">
        <v>1</v>
      </c>
      <c r="N136" s="203" t="s">
        <v>42</v>
      </c>
      <c r="O136" s="70"/>
      <c r="P136" s="204">
        <f t="shared" si="11"/>
        <v>0</v>
      </c>
      <c r="Q136" s="204">
        <v>9.6000000000000002E-4</v>
      </c>
      <c r="R136" s="204">
        <f t="shared" si="12"/>
        <v>3.0720000000000001E-2</v>
      </c>
      <c r="S136" s="204">
        <v>0</v>
      </c>
      <c r="T136" s="205">
        <f t="shared" si="1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274</v>
      </c>
      <c r="AT136" s="206" t="s">
        <v>154</v>
      </c>
      <c r="AU136" s="206" t="s">
        <v>85</v>
      </c>
      <c r="AY136" s="16" t="s">
        <v>153</v>
      </c>
      <c r="BE136" s="207">
        <f t="shared" si="14"/>
        <v>0</v>
      </c>
      <c r="BF136" s="207">
        <f t="shared" si="15"/>
        <v>0</v>
      </c>
      <c r="BG136" s="207">
        <f t="shared" si="16"/>
        <v>0</v>
      </c>
      <c r="BH136" s="207">
        <f t="shared" si="17"/>
        <v>0</v>
      </c>
      <c r="BI136" s="207">
        <f t="shared" si="18"/>
        <v>0</v>
      </c>
      <c r="BJ136" s="16" t="s">
        <v>85</v>
      </c>
      <c r="BK136" s="207">
        <f t="shared" si="19"/>
        <v>0</v>
      </c>
      <c r="BL136" s="16" t="s">
        <v>274</v>
      </c>
      <c r="BM136" s="206" t="s">
        <v>930</v>
      </c>
    </row>
    <row r="137" spans="1:65" s="2" customFormat="1" ht="44.25" customHeight="1">
      <c r="A137" s="33"/>
      <c r="B137" s="34"/>
      <c r="C137" s="194" t="s">
        <v>243</v>
      </c>
      <c r="D137" s="194" t="s">
        <v>154</v>
      </c>
      <c r="E137" s="195" t="s">
        <v>931</v>
      </c>
      <c r="F137" s="196" t="s">
        <v>932</v>
      </c>
      <c r="G137" s="197" t="s">
        <v>277</v>
      </c>
      <c r="H137" s="198">
        <v>10</v>
      </c>
      <c r="I137" s="199"/>
      <c r="J137" s="200">
        <f t="shared" si="10"/>
        <v>0</v>
      </c>
      <c r="K137" s="201"/>
      <c r="L137" s="38"/>
      <c r="M137" s="202" t="s">
        <v>1</v>
      </c>
      <c r="N137" s="203" t="s">
        <v>42</v>
      </c>
      <c r="O137" s="70"/>
      <c r="P137" s="204">
        <f t="shared" si="11"/>
        <v>0</v>
      </c>
      <c r="Q137" s="204">
        <v>4.0000000000000003E-5</v>
      </c>
      <c r="R137" s="204">
        <f t="shared" si="12"/>
        <v>4.0000000000000002E-4</v>
      </c>
      <c r="S137" s="204">
        <v>0</v>
      </c>
      <c r="T137" s="205">
        <f t="shared" si="1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274</v>
      </c>
      <c r="AT137" s="206" t="s">
        <v>154</v>
      </c>
      <c r="AU137" s="206" t="s">
        <v>85</v>
      </c>
      <c r="AY137" s="16" t="s">
        <v>153</v>
      </c>
      <c r="BE137" s="207">
        <f t="shared" si="14"/>
        <v>0</v>
      </c>
      <c r="BF137" s="207">
        <f t="shared" si="15"/>
        <v>0</v>
      </c>
      <c r="BG137" s="207">
        <f t="shared" si="16"/>
        <v>0</v>
      </c>
      <c r="BH137" s="207">
        <f t="shared" si="17"/>
        <v>0</v>
      </c>
      <c r="BI137" s="207">
        <f t="shared" si="18"/>
        <v>0</v>
      </c>
      <c r="BJ137" s="16" t="s">
        <v>85</v>
      </c>
      <c r="BK137" s="207">
        <f t="shared" si="19"/>
        <v>0</v>
      </c>
      <c r="BL137" s="16" t="s">
        <v>274</v>
      </c>
      <c r="BM137" s="206" t="s">
        <v>933</v>
      </c>
    </row>
    <row r="138" spans="1:65" s="2" customFormat="1" ht="44.25" customHeight="1">
      <c r="A138" s="33"/>
      <c r="B138" s="34"/>
      <c r="C138" s="194" t="s">
        <v>252</v>
      </c>
      <c r="D138" s="194" t="s">
        <v>154</v>
      </c>
      <c r="E138" s="195" t="s">
        <v>934</v>
      </c>
      <c r="F138" s="196" t="s">
        <v>935</v>
      </c>
      <c r="G138" s="197" t="s">
        <v>277</v>
      </c>
      <c r="H138" s="198">
        <v>16</v>
      </c>
      <c r="I138" s="199"/>
      <c r="J138" s="200">
        <f t="shared" si="10"/>
        <v>0</v>
      </c>
      <c r="K138" s="201"/>
      <c r="L138" s="38"/>
      <c r="M138" s="202" t="s">
        <v>1</v>
      </c>
      <c r="N138" s="203" t="s">
        <v>42</v>
      </c>
      <c r="O138" s="70"/>
      <c r="P138" s="204">
        <f t="shared" si="11"/>
        <v>0</v>
      </c>
      <c r="Q138" s="204">
        <v>4.0000000000000003E-5</v>
      </c>
      <c r="R138" s="204">
        <f t="shared" si="12"/>
        <v>6.4000000000000005E-4</v>
      </c>
      <c r="S138" s="204">
        <v>0</v>
      </c>
      <c r="T138" s="205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274</v>
      </c>
      <c r="AT138" s="206" t="s">
        <v>154</v>
      </c>
      <c r="AU138" s="206" t="s">
        <v>85</v>
      </c>
      <c r="AY138" s="16" t="s">
        <v>153</v>
      </c>
      <c r="BE138" s="207">
        <f t="shared" si="14"/>
        <v>0</v>
      </c>
      <c r="BF138" s="207">
        <f t="shared" si="15"/>
        <v>0</v>
      </c>
      <c r="BG138" s="207">
        <f t="shared" si="16"/>
        <v>0</v>
      </c>
      <c r="BH138" s="207">
        <f t="shared" si="17"/>
        <v>0</v>
      </c>
      <c r="BI138" s="207">
        <f t="shared" si="18"/>
        <v>0</v>
      </c>
      <c r="BJ138" s="16" t="s">
        <v>85</v>
      </c>
      <c r="BK138" s="207">
        <f t="shared" si="19"/>
        <v>0</v>
      </c>
      <c r="BL138" s="16" t="s">
        <v>274</v>
      </c>
      <c r="BM138" s="206" t="s">
        <v>936</v>
      </c>
    </row>
    <row r="139" spans="1:65" s="2" customFormat="1" ht="44.25" customHeight="1">
      <c r="A139" s="33"/>
      <c r="B139" s="34"/>
      <c r="C139" s="194" t="s">
        <v>8</v>
      </c>
      <c r="D139" s="194" t="s">
        <v>154</v>
      </c>
      <c r="E139" s="195" t="s">
        <v>937</v>
      </c>
      <c r="F139" s="196" t="s">
        <v>938</v>
      </c>
      <c r="G139" s="197" t="s">
        <v>277</v>
      </c>
      <c r="H139" s="198">
        <v>16</v>
      </c>
      <c r="I139" s="199"/>
      <c r="J139" s="200">
        <f t="shared" si="10"/>
        <v>0</v>
      </c>
      <c r="K139" s="201"/>
      <c r="L139" s="38"/>
      <c r="M139" s="202" t="s">
        <v>1</v>
      </c>
      <c r="N139" s="203" t="s">
        <v>42</v>
      </c>
      <c r="O139" s="70"/>
      <c r="P139" s="204">
        <f t="shared" si="11"/>
        <v>0</v>
      </c>
      <c r="Q139" s="204">
        <v>5.0000000000000002E-5</v>
      </c>
      <c r="R139" s="204">
        <f t="shared" si="12"/>
        <v>8.0000000000000004E-4</v>
      </c>
      <c r="S139" s="204">
        <v>0</v>
      </c>
      <c r="T139" s="205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274</v>
      </c>
      <c r="AT139" s="206" t="s">
        <v>154</v>
      </c>
      <c r="AU139" s="206" t="s">
        <v>85</v>
      </c>
      <c r="AY139" s="16" t="s">
        <v>153</v>
      </c>
      <c r="BE139" s="207">
        <f t="shared" si="14"/>
        <v>0</v>
      </c>
      <c r="BF139" s="207">
        <f t="shared" si="15"/>
        <v>0</v>
      </c>
      <c r="BG139" s="207">
        <f t="shared" si="16"/>
        <v>0</v>
      </c>
      <c r="BH139" s="207">
        <f t="shared" si="17"/>
        <v>0</v>
      </c>
      <c r="BI139" s="207">
        <f t="shared" si="18"/>
        <v>0</v>
      </c>
      <c r="BJ139" s="16" t="s">
        <v>85</v>
      </c>
      <c r="BK139" s="207">
        <f t="shared" si="19"/>
        <v>0</v>
      </c>
      <c r="BL139" s="16" t="s">
        <v>274</v>
      </c>
      <c r="BM139" s="206" t="s">
        <v>939</v>
      </c>
    </row>
    <row r="140" spans="1:65" s="2" customFormat="1" ht="44.25" customHeight="1">
      <c r="A140" s="33"/>
      <c r="B140" s="34"/>
      <c r="C140" s="194" t="s">
        <v>274</v>
      </c>
      <c r="D140" s="194" t="s">
        <v>154</v>
      </c>
      <c r="E140" s="195" t="s">
        <v>940</v>
      </c>
      <c r="F140" s="196" t="s">
        <v>941</v>
      </c>
      <c r="G140" s="197" t="s">
        <v>277</v>
      </c>
      <c r="H140" s="198">
        <v>16</v>
      </c>
      <c r="I140" s="199"/>
      <c r="J140" s="200">
        <f t="shared" si="10"/>
        <v>0</v>
      </c>
      <c r="K140" s="201"/>
      <c r="L140" s="38"/>
      <c r="M140" s="202" t="s">
        <v>1</v>
      </c>
      <c r="N140" s="203" t="s">
        <v>42</v>
      </c>
      <c r="O140" s="70"/>
      <c r="P140" s="204">
        <f t="shared" si="11"/>
        <v>0</v>
      </c>
      <c r="Q140" s="204">
        <v>9.0000000000000006E-5</v>
      </c>
      <c r="R140" s="204">
        <f t="shared" si="12"/>
        <v>1.4400000000000001E-3</v>
      </c>
      <c r="S140" s="204">
        <v>0</v>
      </c>
      <c r="T140" s="205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274</v>
      </c>
      <c r="AT140" s="206" t="s">
        <v>154</v>
      </c>
      <c r="AU140" s="206" t="s">
        <v>85</v>
      </c>
      <c r="AY140" s="16" t="s">
        <v>153</v>
      </c>
      <c r="BE140" s="207">
        <f t="shared" si="14"/>
        <v>0</v>
      </c>
      <c r="BF140" s="207">
        <f t="shared" si="15"/>
        <v>0</v>
      </c>
      <c r="BG140" s="207">
        <f t="shared" si="16"/>
        <v>0</v>
      </c>
      <c r="BH140" s="207">
        <f t="shared" si="17"/>
        <v>0</v>
      </c>
      <c r="BI140" s="207">
        <f t="shared" si="18"/>
        <v>0</v>
      </c>
      <c r="BJ140" s="16" t="s">
        <v>85</v>
      </c>
      <c r="BK140" s="207">
        <f t="shared" si="19"/>
        <v>0</v>
      </c>
      <c r="BL140" s="16" t="s">
        <v>274</v>
      </c>
      <c r="BM140" s="206" t="s">
        <v>942</v>
      </c>
    </row>
    <row r="141" spans="1:65" s="2" customFormat="1" ht="21.75" customHeight="1">
      <c r="A141" s="33"/>
      <c r="B141" s="34"/>
      <c r="C141" s="194" t="s">
        <v>287</v>
      </c>
      <c r="D141" s="194" t="s">
        <v>154</v>
      </c>
      <c r="E141" s="195" t="s">
        <v>943</v>
      </c>
      <c r="F141" s="196" t="s">
        <v>944</v>
      </c>
      <c r="G141" s="197" t="s">
        <v>290</v>
      </c>
      <c r="H141" s="198">
        <v>26</v>
      </c>
      <c r="I141" s="199"/>
      <c r="J141" s="200">
        <f t="shared" si="10"/>
        <v>0</v>
      </c>
      <c r="K141" s="201"/>
      <c r="L141" s="38"/>
      <c r="M141" s="202" t="s">
        <v>1</v>
      </c>
      <c r="N141" s="203" t="s">
        <v>42</v>
      </c>
      <c r="O141" s="70"/>
      <c r="P141" s="204">
        <f t="shared" si="11"/>
        <v>0</v>
      </c>
      <c r="Q141" s="204">
        <v>1.7000000000000001E-4</v>
      </c>
      <c r="R141" s="204">
        <f t="shared" si="12"/>
        <v>4.4200000000000003E-3</v>
      </c>
      <c r="S141" s="204">
        <v>0</v>
      </c>
      <c r="T141" s="205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274</v>
      </c>
      <c r="AT141" s="206" t="s">
        <v>154</v>
      </c>
      <c r="AU141" s="206" t="s">
        <v>85</v>
      </c>
      <c r="AY141" s="16" t="s">
        <v>153</v>
      </c>
      <c r="BE141" s="207">
        <f t="shared" si="14"/>
        <v>0</v>
      </c>
      <c r="BF141" s="207">
        <f t="shared" si="15"/>
        <v>0</v>
      </c>
      <c r="BG141" s="207">
        <f t="shared" si="16"/>
        <v>0</v>
      </c>
      <c r="BH141" s="207">
        <f t="shared" si="17"/>
        <v>0</v>
      </c>
      <c r="BI141" s="207">
        <f t="shared" si="18"/>
        <v>0</v>
      </c>
      <c r="BJ141" s="16" t="s">
        <v>85</v>
      </c>
      <c r="BK141" s="207">
        <f t="shared" si="19"/>
        <v>0</v>
      </c>
      <c r="BL141" s="16" t="s">
        <v>274</v>
      </c>
      <c r="BM141" s="206" t="s">
        <v>945</v>
      </c>
    </row>
    <row r="142" spans="1:65" s="2" customFormat="1" ht="33" customHeight="1">
      <c r="A142" s="33"/>
      <c r="B142" s="34"/>
      <c r="C142" s="194" t="s">
        <v>294</v>
      </c>
      <c r="D142" s="194" t="s">
        <v>154</v>
      </c>
      <c r="E142" s="195" t="s">
        <v>946</v>
      </c>
      <c r="F142" s="196" t="s">
        <v>947</v>
      </c>
      <c r="G142" s="197" t="s">
        <v>277</v>
      </c>
      <c r="H142" s="198">
        <v>58</v>
      </c>
      <c r="I142" s="199"/>
      <c r="J142" s="200">
        <f t="shared" si="10"/>
        <v>0</v>
      </c>
      <c r="K142" s="201"/>
      <c r="L142" s="38"/>
      <c r="M142" s="202" t="s">
        <v>1</v>
      </c>
      <c r="N142" s="203" t="s">
        <v>42</v>
      </c>
      <c r="O142" s="70"/>
      <c r="P142" s="204">
        <f t="shared" si="11"/>
        <v>0</v>
      </c>
      <c r="Q142" s="204">
        <v>1.9000000000000001E-4</v>
      </c>
      <c r="R142" s="204">
        <f t="shared" si="12"/>
        <v>1.102E-2</v>
      </c>
      <c r="S142" s="204">
        <v>0</v>
      </c>
      <c r="T142" s="205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274</v>
      </c>
      <c r="AT142" s="206" t="s">
        <v>154</v>
      </c>
      <c r="AU142" s="206" t="s">
        <v>85</v>
      </c>
      <c r="AY142" s="16" t="s">
        <v>153</v>
      </c>
      <c r="BE142" s="207">
        <f t="shared" si="14"/>
        <v>0</v>
      </c>
      <c r="BF142" s="207">
        <f t="shared" si="15"/>
        <v>0</v>
      </c>
      <c r="BG142" s="207">
        <f t="shared" si="16"/>
        <v>0</v>
      </c>
      <c r="BH142" s="207">
        <f t="shared" si="17"/>
        <v>0</v>
      </c>
      <c r="BI142" s="207">
        <f t="shared" si="18"/>
        <v>0</v>
      </c>
      <c r="BJ142" s="16" t="s">
        <v>85</v>
      </c>
      <c r="BK142" s="207">
        <f t="shared" si="19"/>
        <v>0</v>
      </c>
      <c r="BL142" s="16" t="s">
        <v>274</v>
      </c>
      <c r="BM142" s="206" t="s">
        <v>948</v>
      </c>
    </row>
    <row r="143" spans="1:65" s="2" customFormat="1" ht="21.75" customHeight="1">
      <c r="A143" s="33"/>
      <c r="B143" s="34"/>
      <c r="C143" s="194" t="s">
        <v>300</v>
      </c>
      <c r="D143" s="194" t="s">
        <v>154</v>
      </c>
      <c r="E143" s="195" t="s">
        <v>949</v>
      </c>
      <c r="F143" s="196" t="s">
        <v>950</v>
      </c>
      <c r="G143" s="197" t="s">
        <v>277</v>
      </c>
      <c r="H143" s="198">
        <v>58</v>
      </c>
      <c r="I143" s="199"/>
      <c r="J143" s="200">
        <f t="shared" si="10"/>
        <v>0</v>
      </c>
      <c r="K143" s="201"/>
      <c r="L143" s="38"/>
      <c r="M143" s="202" t="s">
        <v>1</v>
      </c>
      <c r="N143" s="203" t="s">
        <v>42</v>
      </c>
      <c r="O143" s="70"/>
      <c r="P143" s="204">
        <f t="shared" si="11"/>
        <v>0</v>
      </c>
      <c r="Q143" s="204">
        <v>1.0000000000000001E-5</v>
      </c>
      <c r="R143" s="204">
        <f t="shared" si="12"/>
        <v>5.8E-4</v>
      </c>
      <c r="S143" s="204">
        <v>0</v>
      </c>
      <c r="T143" s="205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274</v>
      </c>
      <c r="AT143" s="206" t="s">
        <v>154</v>
      </c>
      <c r="AU143" s="206" t="s">
        <v>85</v>
      </c>
      <c r="AY143" s="16" t="s">
        <v>153</v>
      </c>
      <c r="BE143" s="207">
        <f t="shared" si="14"/>
        <v>0</v>
      </c>
      <c r="BF143" s="207">
        <f t="shared" si="15"/>
        <v>0</v>
      </c>
      <c r="BG143" s="207">
        <f t="shared" si="16"/>
        <v>0</v>
      </c>
      <c r="BH143" s="207">
        <f t="shared" si="17"/>
        <v>0</v>
      </c>
      <c r="BI143" s="207">
        <f t="shared" si="18"/>
        <v>0</v>
      </c>
      <c r="BJ143" s="16" t="s">
        <v>85</v>
      </c>
      <c r="BK143" s="207">
        <f t="shared" si="19"/>
        <v>0</v>
      </c>
      <c r="BL143" s="16" t="s">
        <v>274</v>
      </c>
      <c r="BM143" s="206" t="s">
        <v>951</v>
      </c>
    </row>
    <row r="144" spans="1:65" s="2" customFormat="1" ht="16.5" customHeight="1">
      <c r="A144" s="33"/>
      <c r="B144" s="34"/>
      <c r="C144" s="194" t="s">
        <v>304</v>
      </c>
      <c r="D144" s="194" t="s">
        <v>154</v>
      </c>
      <c r="E144" s="195" t="s">
        <v>952</v>
      </c>
      <c r="F144" s="196" t="s">
        <v>953</v>
      </c>
      <c r="G144" s="197" t="s">
        <v>915</v>
      </c>
      <c r="H144" s="198">
        <v>1</v>
      </c>
      <c r="I144" s="199"/>
      <c r="J144" s="200">
        <f t="shared" si="10"/>
        <v>0</v>
      </c>
      <c r="K144" s="201"/>
      <c r="L144" s="38"/>
      <c r="M144" s="202" t="s">
        <v>1</v>
      </c>
      <c r="N144" s="203" t="s">
        <v>42</v>
      </c>
      <c r="O144" s="70"/>
      <c r="P144" s="204">
        <f t="shared" si="11"/>
        <v>0</v>
      </c>
      <c r="Q144" s="204">
        <v>0</v>
      </c>
      <c r="R144" s="204">
        <f t="shared" si="12"/>
        <v>0</v>
      </c>
      <c r="S144" s="204">
        <v>0</v>
      </c>
      <c r="T144" s="205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274</v>
      </c>
      <c r="AT144" s="206" t="s">
        <v>154</v>
      </c>
      <c r="AU144" s="206" t="s">
        <v>85</v>
      </c>
      <c r="AY144" s="16" t="s">
        <v>153</v>
      </c>
      <c r="BE144" s="207">
        <f t="shared" si="14"/>
        <v>0</v>
      </c>
      <c r="BF144" s="207">
        <f t="shared" si="15"/>
        <v>0</v>
      </c>
      <c r="BG144" s="207">
        <f t="shared" si="16"/>
        <v>0</v>
      </c>
      <c r="BH144" s="207">
        <f t="shared" si="17"/>
        <v>0</v>
      </c>
      <c r="BI144" s="207">
        <f t="shared" si="18"/>
        <v>0</v>
      </c>
      <c r="BJ144" s="16" t="s">
        <v>85</v>
      </c>
      <c r="BK144" s="207">
        <f t="shared" si="19"/>
        <v>0</v>
      </c>
      <c r="BL144" s="16" t="s">
        <v>274</v>
      </c>
      <c r="BM144" s="206" t="s">
        <v>954</v>
      </c>
    </row>
    <row r="145" spans="1:65" s="2" customFormat="1" ht="16.5" customHeight="1">
      <c r="A145" s="33"/>
      <c r="B145" s="34"/>
      <c r="C145" s="194" t="s">
        <v>7</v>
      </c>
      <c r="D145" s="194" t="s">
        <v>154</v>
      </c>
      <c r="E145" s="195" t="s">
        <v>955</v>
      </c>
      <c r="F145" s="196" t="s">
        <v>914</v>
      </c>
      <c r="G145" s="197" t="s">
        <v>915</v>
      </c>
      <c r="H145" s="198">
        <v>1</v>
      </c>
      <c r="I145" s="199"/>
      <c r="J145" s="200">
        <f t="shared" si="10"/>
        <v>0</v>
      </c>
      <c r="K145" s="201"/>
      <c r="L145" s="38"/>
      <c r="M145" s="202" t="s">
        <v>1</v>
      </c>
      <c r="N145" s="203" t="s">
        <v>42</v>
      </c>
      <c r="O145" s="70"/>
      <c r="P145" s="204">
        <f t="shared" si="11"/>
        <v>0</v>
      </c>
      <c r="Q145" s="204">
        <v>0</v>
      </c>
      <c r="R145" s="204">
        <f t="shared" si="12"/>
        <v>0</v>
      </c>
      <c r="S145" s="204">
        <v>0</v>
      </c>
      <c r="T145" s="205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274</v>
      </c>
      <c r="AT145" s="206" t="s">
        <v>154</v>
      </c>
      <c r="AU145" s="206" t="s">
        <v>85</v>
      </c>
      <c r="AY145" s="16" t="s">
        <v>153</v>
      </c>
      <c r="BE145" s="207">
        <f t="shared" si="14"/>
        <v>0</v>
      </c>
      <c r="BF145" s="207">
        <f t="shared" si="15"/>
        <v>0</v>
      </c>
      <c r="BG145" s="207">
        <f t="shared" si="16"/>
        <v>0</v>
      </c>
      <c r="BH145" s="207">
        <f t="shared" si="17"/>
        <v>0</v>
      </c>
      <c r="BI145" s="207">
        <f t="shared" si="18"/>
        <v>0</v>
      </c>
      <c r="BJ145" s="16" t="s">
        <v>85</v>
      </c>
      <c r="BK145" s="207">
        <f t="shared" si="19"/>
        <v>0</v>
      </c>
      <c r="BL145" s="16" t="s">
        <v>274</v>
      </c>
      <c r="BM145" s="206" t="s">
        <v>956</v>
      </c>
    </row>
    <row r="146" spans="1:65" s="2" customFormat="1" ht="21.75" customHeight="1">
      <c r="A146" s="33"/>
      <c r="B146" s="34"/>
      <c r="C146" s="194" t="s">
        <v>312</v>
      </c>
      <c r="D146" s="194" t="s">
        <v>154</v>
      </c>
      <c r="E146" s="195" t="s">
        <v>957</v>
      </c>
      <c r="F146" s="196" t="s">
        <v>958</v>
      </c>
      <c r="G146" s="197" t="s">
        <v>915</v>
      </c>
      <c r="H146" s="198">
        <v>1</v>
      </c>
      <c r="I146" s="199"/>
      <c r="J146" s="200">
        <f t="shared" si="10"/>
        <v>0</v>
      </c>
      <c r="K146" s="201"/>
      <c r="L146" s="38"/>
      <c r="M146" s="202" t="s">
        <v>1</v>
      </c>
      <c r="N146" s="203" t="s">
        <v>42</v>
      </c>
      <c r="O146" s="70"/>
      <c r="P146" s="204">
        <f t="shared" si="11"/>
        <v>0</v>
      </c>
      <c r="Q146" s="204">
        <v>0</v>
      </c>
      <c r="R146" s="204">
        <f t="shared" si="12"/>
        <v>0</v>
      </c>
      <c r="S146" s="204">
        <v>0</v>
      </c>
      <c r="T146" s="205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274</v>
      </c>
      <c r="AT146" s="206" t="s">
        <v>154</v>
      </c>
      <c r="AU146" s="206" t="s">
        <v>85</v>
      </c>
      <c r="AY146" s="16" t="s">
        <v>153</v>
      </c>
      <c r="BE146" s="207">
        <f t="shared" si="14"/>
        <v>0</v>
      </c>
      <c r="BF146" s="207">
        <f t="shared" si="15"/>
        <v>0</v>
      </c>
      <c r="BG146" s="207">
        <f t="shared" si="16"/>
        <v>0</v>
      </c>
      <c r="BH146" s="207">
        <f t="shared" si="17"/>
        <v>0</v>
      </c>
      <c r="BI146" s="207">
        <f t="shared" si="18"/>
        <v>0</v>
      </c>
      <c r="BJ146" s="16" t="s">
        <v>85</v>
      </c>
      <c r="BK146" s="207">
        <f t="shared" si="19"/>
        <v>0</v>
      </c>
      <c r="BL146" s="16" t="s">
        <v>274</v>
      </c>
      <c r="BM146" s="206" t="s">
        <v>959</v>
      </c>
    </row>
    <row r="147" spans="1:65" s="2" customFormat="1" ht="33" customHeight="1">
      <c r="A147" s="33"/>
      <c r="B147" s="34"/>
      <c r="C147" s="194" t="s">
        <v>316</v>
      </c>
      <c r="D147" s="194" t="s">
        <v>154</v>
      </c>
      <c r="E147" s="195" t="s">
        <v>960</v>
      </c>
      <c r="F147" s="196" t="s">
        <v>961</v>
      </c>
      <c r="G147" s="197" t="s">
        <v>507</v>
      </c>
      <c r="H147" s="252"/>
      <c r="I147" s="199"/>
      <c r="J147" s="200">
        <f t="shared" si="10"/>
        <v>0</v>
      </c>
      <c r="K147" s="201"/>
      <c r="L147" s="38"/>
      <c r="M147" s="202" t="s">
        <v>1</v>
      </c>
      <c r="N147" s="203" t="s">
        <v>42</v>
      </c>
      <c r="O147" s="70"/>
      <c r="P147" s="204">
        <f t="shared" si="11"/>
        <v>0</v>
      </c>
      <c r="Q147" s="204">
        <v>0</v>
      </c>
      <c r="R147" s="204">
        <f t="shared" si="12"/>
        <v>0</v>
      </c>
      <c r="S147" s="204">
        <v>0</v>
      </c>
      <c r="T147" s="205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274</v>
      </c>
      <c r="AT147" s="206" t="s">
        <v>154</v>
      </c>
      <c r="AU147" s="206" t="s">
        <v>85</v>
      </c>
      <c r="AY147" s="16" t="s">
        <v>153</v>
      </c>
      <c r="BE147" s="207">
        <f t="shared" si="14"/>
        <v>0</v>
      </c>
      <c r="BF147" s="207">
        <f t="shared" si="15"/>
        <v>0</v>
      </c>
      <c r="BG147" s="207">
        <f t="shared" si="16"/>
        <v>0</v>
      </c>
      <c r="BH147" s="207">
        <f t="shared" si="17"/>
        <v>0</v>
      </c>
      <c r="BI147" s="207">
        <f t="shared" si="18"/>
        <v>0</v>
      </c>
      <c r="BJ147" s="16" t="s">
        <v>85</v>
      </c>
      <c r="BK147" s="207">
        <f t="shared" si="19"/>
        <v>0</v>
      </c>
      <c r="BL147" s="16" t="s">
        <v>274</v>
      </c>
      <c r="BM147" s="206" t="s">
        <v>962</v>
      </c>
    </row>
    <row r="148" spans="1:65" s="11" customFormat="1" ht="25.9" customHeight="1">
      <c r="B148" s="180"/>
      <c r="C148" s="181"/>
      <c r="D148" s="182" t="s">
        <v>76</v>
      </c>
      <c r="E148" s="183" t="s">
        <v>528</v>
      </c>
      <c r="F148" s="183" t="s">
        <v>529</v>
      </c>
      <c r="G148" s="181"/>
      <c r="H148" s="181"/>
      <c r="I148" s="184"/>
      <c r="J148" s="185">
        <f>BK148</f>
        <v>0</v>
      </c>
      <c r="K148" s="181"/>
      <c r="L148" s="186"/>
      <c r="M148" s="187"/>
      <c r="N148" s="188"/>
      <c r="O148" s="188"/>
      <c r="P148" s="189">
        <f>SUM(P149:P177)</f>
        <v>0</v>
      </c>
      <c r="Q148" s="188"/>
      <c r="R148" s="189">
        <f>SUM(R149:R177)</f>
        <v>0.26630999999999999</v>
      </c>
      <c r="S148" s="188"/>
      <c r="T148" s="190">
        <f>SUM(T149:T177)</f>
        <v>0.22206999999999999</v>
      </c>
      <c r="AR148" s="191" t="s">
        <v>87</v>
      </c>
      <c r="AT148" s="192" t="s">
        <v>76</v>
      </c>
      <c r="AU148" s="192" t="s">
        <v>77</v>
      </c>
      <c r="AY148" s="191" t="s">
        <v>153</v>
      </c>
      <c r="BK148" s="193">
        <f>SUM(BK149:BK177)</f>
        <v>0</v>
      </c>
    </row>
    <row r="149" spans="1:65" s="2" customFormat="1" ht="21.75" customHeight="1">
      <c r="A149" s="33"/>
      <c r="B149" s="34"/>
      <c r="C149" s="194" t="s">
        <v>321</v>
      </c>
      <c r="D149" s="194" t="s">
        <v>154</v>
      </c>
      <c r="E149" s="195" t="s">
        <v>531</v>
      </c>
      <c r="F149" s="196" t="s">
        <v>532</v>
      </c>
      <c r="G149" s="197" t="s">
        <v>533</v>
      </c>
      <c r="H149" s="198">
        <v>4</v>
      </c>
      <c r="I149" s="199"/>
      <c r="J149" s="200">
        <f t="shared" ref="J149:J174" si="20">ROUND(I149*H149,2)</f>
        <v>0</v>
      </c>
      <c r="K149" s="201"/>
      <c r="L149" s="38"/>
      <c r="M149" s="202" t="s">
        <v>1</v>
      </c>
      <c r="N149" s="203" t="s">
        <v>42</v>
      </c>
      <c r="O149" s="70"/>
      <c r="P149" s="204">
        <f t="shared" ref="P149:P174" si="21">O149*H149</f>
        <v>0</v>
      </c>
      <c r="Q149" s="204">
        <v>0</v>
      </c>
      <c r="R149" s="204">
        <f t="shared" ref="R149:R174" si="22">Q149*H149</f>
        <v>0</v>
      </c>
      <c r="S149" s="204">
        <v>1.933E-2</v>
      </c>
      <c r="T149" s="205">
        <f t="shared" ref="T149:T174" si="23">S149*H149</f>
        <v>7.732E-2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274</v>
      </c>
      <c r="AT149" s="206" t="s">
        <v>154</v>
      </c>
      <c r="AU149" s="206" t="s">
        <v>85</v>
      </c>
      <c r="AY149" s="16" t="s">
        <v>153</v>
      </c>
      <c r="BE149" s="207">
        <f t="shared" ref="BE149:BE174" si="24">IF(N149="základní",J149,0)</f>
        <v>0</v>
      </c>
      <c r="BF149" s="207">
        <f t="shared" ref="BF149:BF174" si="25">IF(N149="snížená",J149,0)</f>
        <v>0</v>
      </c>
      <c r="BG149" s="207">
        <f t="shared" ref="BG149:BG174" si="26">IF(N149="zákl. přenesená",J149,0)</f>
        <v>0</v>
      </c>
      <c r="BH149" s="207">
        <f t="shared" ref="BH149:BH174" si="27">IF(N149="sníž. přenesená",J149,0)</f>
        <v>0</v>
      </c>
      <c r="BI149" s="207">
        <f t="shared" ref="BI149:BI174" si="28">IF(N149="nulová",J149,0)</f>
        <v>0</v>
      </c>
      <c r="BJ149" s="16" t="s">
        <v>85</v>
      </c>
      <c r="BK149" s="207">
        <f t="shared" ref="BK149:BK174" si="29">ROUND(I149*H149,2)</f>
        <v>0</v>
      </c>
      <c r="BL149" s="16" t="s">
        <v>274</v>
      </c>
      <c r="BM149" s="206" t="s">
        <v>963</v>
      </c>
    </row>
    <row r="150" spans="1:65" s="2" customFormat="1" ht="21.75" customHeight="1">
      <c r="A150" s="33"/>
      <c r="B150" s="34"/>
      <c r="C150" s="194" t="s">
        <v>326</v>
      </c>
      <c r="D150" s="194" t="s">
        <v>154</v>
      </c>
      <c r="E150" s="195" t="s">
        <v>964</v>
      </c>
      <c r="F150" s="196" t="s">
        <v>965</v>
      </c>
      <c r="G150" s="197" t="s">
        <v>533</v>
      </c>
      <c r="H150" s="198">
        <v>2</v>
      </c>
      <c r="I150" s="199"/>
      <c r="J150" s="200">
        <f t="shared" si="20"/>
        <v>0</v>
      </c>
      <c r="K150" s="201"/>
      <c r="L150" s="38"/>
      <c r="M150" s="202" t="s">
        <v>1</v>
      </c>
      <c r="N150" s="203" t="s">
        <v>42</v>
      </c>
      <c r="O150" s="70"/>
      <c r="P150" s="204">
        <f t="shared" si="21"/>
        <v>0</v>
      </c>
      <c r="Q150" s="204">
        <v>2.3199999999999998E-2</v>
      </c>
      <c r="R150" s="204">
        <f t="shared" si="22"/>
        <v>4.6399999999999997E-2</v>
      </c>
      <c r="S150" s="204">
        <v>0</v>
      </c>
      <c r="T150" s="205">
        <f t="shared" si="2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6" t="s">
        <v>274</v>
      </c>
      <c r="AT150" s="206" t="s">
        <v>154</v>
      </c>
      <c r="AU150" s="206" t="s">
        <v>85</v>
      </c>
      <c r="AY150" s="16" t="s">
        <v>153</v>
      </c>
      <c r="BE150" s="207">
        <f t="shared" si="24"/>
        <v>0</v>
      </c>
      <c r="BF150" s="207">
        <f t="shared" si="25"/>
        <v>0</v>
      </c>
      <c r="BG150" s="207">
        <f t="shared" si="26"/>
        <v>0</v>
      </c>
      <c r="BH150" s="207">
        <f t="shared" si="27"/>
        <v>0</v>
      </c>
      <c r="BI150" s="207">
        <f t="shared" si="28"/>
        <v>0</v>
      </c>
      <c r="BJ150" s="16" t="s">
        <v>85</v>
      </c>
      <c r="BK150" s="207">
        <f t="shared" si="29"/>
        <v>0</v>
      </c>
      <c r="BL150" s="16" t="s">
        <v>274</v>
      </c>
      <c r="BM150" s="206" t="s">
        <v>966</v>
      </c>
    </row>
    <row r="151" spans="1:65" s="2" customFormat="1" ht="16.5" customHeight="1">
      <c r="A151" s="33"/>
      <c r="B151" s="34"/>
      <c r="C151" s="194" t="s">
        <v>331</v>
      </c>
      <c r="D151" s="194" t="s">
        <v>154</v>
      </c>
      <c r="E151" s="195" t="s">
        <v>967</v>
      </c>
      <c r="F151" s="196" t="s">
        <v>968</v>
      </c>
      <c r="G151" s="197" t="s">
        <v>290</v>
      </c>
      <c r="H151" s="198">
        <v>3</v>
      </c>
      <c r="I151" s="199"/>
      <c r="J151" s="200">
        <f t="shared" si="20"/>
        <v>0</v>
      </c>
      <c r="K151" s="201"/>
      <c r="L151" s="38"/>
      <c r="M151" s="202" t="s">
        <v>1</v>
      </c>
      <c r="N151" s="203" t="s">
        <v>42</v>
      </c>
      <c r="O151" s="70"/>
      <c r="P151" s="204">
        <f t="shared" si="21"/>
        <v>0</v>
      </c>
      <c r="Q151" s="204">
        <v>1E-4</v>
      </c>
      <c r="R151" s="204">
        <f t="shared" si="22"/>
        <v>3.0000000000000003E-4</v>
      </c>
      <c r="S151" s="204">
        <v>0</v>
      </c>
      <c r="T151" s="205">
        <f t="shared" si="2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274</v>
      </c>
      <c r="AT151" s="206" t="s">
        <v>154</v>
      </c>
      <c r="AU151" s="206" t="s">
        <v>85</v>
      </c>
      <c r="AY151" s="16" t="s">
        <v>153</v>
      </c>
      <c r="BE151" s="207">
        <f t="shared" si="24"/>
        <v>0</v>
      </c>
      <c r="BF151" s="207">
        <f t="shared" si="25"/>
        <v>0</v>
      </c>
      <c r="BG151" s="207">
        <f t="shared" si="26"/>
        <v>0</v>
      </c>
      <c r="BH151" s="207">
        <f t="shared" si="27"/>
        <v>0</v>
      </c>
      <c r="BI151" s="207">
        <f t="shared" si="28"/>
        <v>0</v>
      </c>
      <c r="BJ151" s="16" t="s">
        <v>85</v>
      </c>
      <c r="BK151" s="207">
        <f t="shared" si="29"/>
        <v>0</v>
      </c>
      <c r="BL151" s="16" t="s">
        <v>274</v>
      </c>
      <c r="BM151" s="206" t="s">
        <v>969</v>
      </c>
    </row>
    <row r="152" spans="1:65" s="2" customFormat="1" ht="21.75" customHeight="1">
      <c r="A152" s="33"/>
      <c r="B152" s="34"/>
      <c r="C152" s="241" t="s">
        <v>335</v>
      </c>
      <c r="D152" s="241" t="s">
        <v>295</v>
      </c>
      <c r="E152" s="242" t="s">
        <v>970</v>
      </c>
      <c r="F152" s="243" t="s">
        <v>971</v>
      </c>
      <c r="G152" s="244" t="s">
        <v>290</v>
      </c>
      <c r="H152" s="245">
        <v>3</v>
      </c>
      <c r="I152" s="246"/>
      <c r="J152" s="247">
        <f t="shared" si="20"/>
        <v>0</v>
      </c>
      <c r="K152" s="248"/>
      <c r="L152" s="249"/>
      <c r="M152" s="250" t="s">
        <v>1</v>
      </c>
      <c r="N152" s="251" t="s">
        <v>42</v>
      </c>
      <c r="O152" s="70"/>
      <c r="P152" s="204">
        <f t="shared" si="21"/>
        <v>0</v>
      </c>
      <c r="Q152" s="204">
        <v>2.3E-2</v>
      </c>
      <c r="R152" s="204">
        <f t="shared" si="22"/>
        <v>6.9000000000000006E-2</v>
      </c>
      <c r="S152" s="204">
        <v>0</v>
      </c>
      <c r="T152" s="205">
        <f t="shared" si="2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362</v>
      </c>
      <c r="AT152" s="206" t="s">
        <v>295</v>
      </c>
      <c r="AU152" s="206" t="s">
        <v>85</v>
      </c>
      <c r="AY152" s="16" t="s">
        <v>153</v>
      </c>
      <c r="BE152" s="207">
        <f t="shared" si="24"/>
        <v>0</v>
      </c>
      <c r="BF152" s="207">
        <f t="shared" si="25"/>
        <v>0</v>
      </c>
      <c r="BG152" s="207">
        <f t="shared" si="26"/>
        <v>0</v>
      </c>
      <c r="BH152" s="207">
        <f t="shared" si="27"/>
        <v>0</v>
      </c>
      <c r="BI152" s="207">
        <f t="shared" si="28"/>
        <v>0</v>
      </c>
      <c r="BJ152" s="16" t="s">
        <v>85</v>
      </c>
      <c r="BK152" s="207">
        <f t="shared" si="29"/>
        <v>0</v>
      </c>
      <c r="BL152" s="16" t="s">
        <v>274</v>
      </c>
      <c r="BM152" s="206" t="s">
        <v>972</v>
      </c>
    </row>
    <row r="153" spans="1:65" s="2" customFormat="1" ht="16.5" customHeight="1">
      <c r="A153" s="33"/>
      <c r="B153" s="34"/>
      <c r="C153" s="194" t="s">
        <v>340</v>
      </c>
      <c r="D153" s="194" t="s">
        <v>154</v>
      </c>
      <c r="E153" s="195" t="s">
        <v>973</v>
      </c>
      <c r="F153" s="196" t="s">
        <v>974</v>
      </c>
      <c r="G153" s="197" t="s">
        <v>533</v>
      </c>
      <c r="H153" s="198">
        <v>6</v>
      </c>
      <c r="I153" s="199"/>
      <c r="J153" s="200">
        <f t="shared" si="20"/>
        <v>0</v>
      </c>
      <c r="K153" s="201"/>
      <c r="L153" s="38"/>
      <c r="M153" s="202" t="s">
        <v>1</v>
      </c>
      <c r="N153" s="203" t="s">
        <v>42</v>
      </c>
      <c r="O153" s="70"/>
      <c r="P153" s="204">
        <f t="shared" si="21"/>
        <v>0</v>
      </c>
      <c r="Q153" s="204">
        <v>0</v>
      </c>
      <c r="R153" s="204">
        <f t="shared" si="22"/>
        <v>0</v>
      </c>
      <c r="S153" s="204">
        <v>1.9460000000000002E-2</v>
      </c>
      <c r="T153" s="205">
        <f t="shared" si="23"/>
        <v>0.11676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274</v>
      </c>
      <c r="AT153" s="206" t="s">
        <v>154</v>
      </c>
      <c r="AU153" s="206" t="s">
        <v>85</v>
      </c>
      <c r="AY153" s="16" t="s">
        <v>153</v>
      </c>
      <c r="BE153" s="207">
        <f t="shared" si="24"/>
        <v>0</v>
      </c>
      <c r="BF153" s="207">
        <f t="shared" si="25"/>
        <v>0</v>
      </c>
      <c r="BG153" s="207">
        <f t="shared" si="26"/>
        <v>0</v>
      </c>
      <c r="BH153" s="207">
        <f t="shared" si="27"/>
        <v>0</v>
      </c>
      <c r="BI153" s="207">
        <f t="shared" si="28"/>
        <v>0</v>
      </c>
      <c r="BJ153" s="16" t="s">
        <v>85</v>
      </c>
      <c r="BK153" s="207">
        <f t="shared" si="29"/>
        <v>0</v>
      </c>
      <c r="BL153" s="16" t="s">
        <v>274</v>
      </c>
      <c r="BM153" s="206" t="s">
        <v>975</v>
      </c>
    </row>
    <row r="154" spans="1:65" s="2" customFormat="1" ht="33" customHeight="1">
      <c r="A154" s="33"/>
      <c r="B154" s="34"/>
      <c r="C154" s="194" t="s">
        <v>344</v>
      </c>
      <c r="D154" s="194" t="s">
        <v>154</v>
      </c>
      <c r="E154" s="195" t="s">
        <v>976</v>
      </c>
      <c r="F154" s="196" t="s">
        <v>977</v>
      </c>
      <c r="G154" s="197" t="s">
        <v>533</v>
      </c>
      <c r="H154" s="198">
        <v>2</v>
      </c>
      <c r="I154" s="199"/>
      <c r="J154" s="200">
        <f t="shared" si="20"/>
        <v>0</v>
      </c>
      <c r="K154" s="201"/>
      <c r="L154" s="38"/>
      <c r="M154" s="202" t="s">
        <v>1</v>
      </c>
      <c r="N154" s="203" t="s">
        <v>42</v>
      </c>
      <c r="O154" s="70"/>
      <c r="P154" s="204">
        <f t="shared" si="21"/>
        <v>0</v>
      </c>
      <c r="Q154" s="204">
        <v>1.975E-2</v>
      </c>
      <c r="R154" s="204">
        <f t="shared" si="22"/>
        <v>3.95E-2</v>
      </c>
      <c r="S154" s="204">
        <v>0</v>
      </c>
      <c r="T154" s="205">
        <f t="shared" si="2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6" t="s">
        <v>274</v>
      </c>
      <c r="AT154" s="206" t="s">
        <v>154</v>
      </c>
      <c r="AU154" s="206" t="s">
        <v>85</v>
      </c>
      <c r="AY154" s="16" t="s">
        <v>153</v>
      </c>
      <c r="BE154" s="207">
        <f t="shared" si="24"/>
        <v>0</v>
      </c>
      <c r="BF154" s="207">
        <f t="shared" si="25"/>
        <v>0</v>
      </c>
      <c r="BG154" s="207">
        <f t="shared" si="26"/>
        <v>0</v>
      </c>
      <c r="BH154" s="207">
        <f t="shared" si="27"/>
        <v>0</v>
      </c>
      <c r="BI154" s="207">
        <f t="shared" si="28"/>
        <v>0</v>
      </c>
      <c r="BJ154" s="16" t="s">
        <v>85</v>
      </c>
      <c r="BK154" s="207">
        <f t="shared" si="29"/>
        <v>0</v>
      </c>
      <c r="BL154" s="16" t="s">
        <v>274</v>
      </c>
      <c r="BM154" s="206" t="s">
        <v>978</v>
      </c>
    </row>
    <row r="155" spans="1:65" s="2" customFormat="1" ht="16.5" customHeight="1">
      <c r="A155" s="33"/>
      <c r="B155" s="34"/>
      <c r="C155" s="194" t="s">
        <v>354</v>
      </c>
      <c r="D155" s="194" t="s">
        <v>154</v>
      </c>
      <c r="E155" s="195" t="s">
        <v>979</v>
      </c>
      <c r="F155" s="196" t="s">
        <v>980</v>
      </c>
      <c r="G155" s="197" t="s">
        <v>533</v>
      </c>
      <c r="H155" s="198">
        <v>3</v>
      </c>
      <c r="I155" s="199"/>
      <c r="J155" s="200">
        <f t="shared" si="20"/>
        <v>0</v>
      </c>
      <c r="K155" s="201"/>
      <c r="L155" s="38"/>
      <c r="M155" s="202" t="s">
        <v>1</v>
      </c>
      <c r="N155" s="203" t="s">
        <v>42</v>
      </c>
      <c r="O155" s="70"/>
      <c r="P155" s="204">
        <f t="shared" si="21"/>
        <v>0</v>
      </c>
      <c r="Q155" s="204">
        <v>3.1E-4</v>
      </c>
      <c r="R155" s="204">
        <f t="shared" si="22"/>
        <v>9.3000000000000005E-4</v>
      </c>
      <c r="S155" s="204">
        <v>0</v>
      </c>
      <c r="T155" s="205">
        <f t="shared" si="2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274</v>
      </c>
      <c r="AT155" s="206" t="s">
        <v>154</v>
      </c>
      <c r="AU155" s="206" t="s">
        <v>85</v>
      </c>
      <c r="AY155" s="16" t="s">
        <v>153</v>
      </c>
      <c r="BE155" s="207">
        <f t="shared" si="24"/>
        <v>0</v>
      </c>
      <c r="BF155" s="207">
        <f t="shared" si="25"/>
        <v>0</v>
      </c>
      <c r="BG155" s="207">
        <f t="shared" si="26"/>
        <v>0</v>
      </c>
      <c r="BH155" s="207">
        <f t="shared" si="27"/>
        <v>0</v>
      </c>
      <c r="BI155" s="207">
        <f t="shared" si="28"/>
        <v>0</v>
      </c>
      <c r="BJ155" s="16" t="s">
        <v>85</v>
      </c>
      <c r="BK155" s="207">
        <f t="shared" si="29"/>
        <v>0</v>
      </c>
      <c r="BL155" s="16" t="s">
        <v>274</v>
      </c>
      <c r="BM155" s="206" t="s">
        <v>981</v>
      </c>
    </row>
    <row r="156" spans="1:65" s="2" customFormat="1" ht="21.75" customHeight="1">
      <c r="A156" s="33"/>
      <c r="B156" s="34"/>
      <c r="C156" s="241" t="s">
        <v>358</v>
      </c>
      <c r="D156" s="241" t="s">
        <v>295</v>
      </c>
      <c r="E156" s="242" t="s">
        <v>982</v>
      </c>
      <c r="F156" s="243" t="s">
        <v>983</v>
      </c>
      <c r="G156" s="244" t="s">
        <v>290</v>
      </c>
      <c r="H156" s="245">
        <v>3</v>
      </c>
      <c r="I156" s="246"/>
      <c r="J156" s="247">
        <f t="shared" si="20"/>
        <v>0</v>
      </c>
      <c r="K156" s="248"/>
      <c r="L156" s="249"/>
      <c r="M156" s="250" t="s">
        <v>1</v>
      </c>
      <c r="N156" s="251" t="s">
        <v>42</v>
      </c>
      <c r="O156" s="70"/>
      <c r="P156" s="204">
        <f t="shared" si="21"/>
        <v>0</v>
      </c>
      <c r="Q156" s="204">
        <v>0</v>
      </c>
      <c r="R156" s="204">
        <f t="shared" si="22"/>
        <v>0</v>
      </c>
      <c r="S156" s="204">
        <v>0</v>
      </c>
      <c r="T156" s="205">
        <f t="shared" si="2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6" t="s">
        <v>362</v>
      </c>
      <c r="AT156" s="206" t="s">
        <v>295</v>
      </c>
      <c r="AU156" s="206" t="s">
        <v>85</v>
      </c>
      <c r="AY156" s="16" t="s">
        <v>153</v>
      </c>
      <c r="BE156" s="207">
        <f t="shared" si="24"/>
        <v>0</v>
      </c>
      <c r="BF156" s="207">
        <f t="shared" si="25"/>
        <v>0</v>
      </c>
      <c r="BG156" s="207">
        <f t="shared" si="26"/>
        <v>0</v>
      </c>
      <c r="BH156" s="207">
        <f t="shared" si="27"/>
        <v>0</v>
      </c>
      <c r="BI156" s="207">
        <f t="shared" si="28"/>
        <v>0</v>
      </c>
      <c r="BJ156" s="16" t="s">
        <v>85</v>
      </c>
      <c r="BK156" s="207">
        <f t="shared" si="29"/>
        <v>0</v>
      </c>
      <c r="BL156" s="16" t="s">
        <v>274</v>
      </c>
      <c r="BM156" s="206" t="s">
        <v>984</v>
      </c>
    </row>
    <row r="157" spans="1:65" s="2" customFormat="1" ht="33" customHeight="1">
      <c r="A157" s="33"/>
      <c r="B157" s="34"/>
      <c r="C157" s="194" t="s">
        <v>362</v>
      </c>
      <c r="D157" s="194" t="s">
        <v>154</v>
      </c>
      <c r="E157" s="195" t="s">
        <v>985</v>
      </c>
      <c r="F157" s="196" t="s">
        <v>986</v>
      </c>
      <c r="G157" s="197" t="s">
        <v>533</v>
      </c>
      <c r="H157" s="198">
        <v>3</v>
      </c>
      <c r="I157" s="199"/>
      <c r="J157" s="200">
        <f t="shared" si="20"/>
        <v>0</v>
      </c>
      <c r="K157" s="201"/>
      <c r="L157" s="38"/>
      <c r="M157" s="202" t="s">
        <v>1</v>
      </c>
      <c r="N157" s="203" t="s">
        <v>42</v>
      </c>
      <c r="O157" s="70"/>
      <c r="P157" s="204">
        <f t="shared" si="21"/>
        <v>0</v>
      </c>
      <c r="Q157" s="204">
        <v>2.1409999999999998E-2</v>
      </c>
      <c r="R157" s="204">
        <f t="shared" si="22"/>
        <v>6.4229999999999995E-2</v>
      </c>
      <c r="S157" s="204">
        <v>0</v>
      </c>
      <c r="T157" s="205">
        <f t="shared" si="2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274</v>
      </c>
      <c r="AT157" s="206" t="s">
        <v>154</v>
      </c>
      <c r="AU157" s="206" t="s">
        <v>85</v>
      </c>
      <c r="AY157" s="16" t="s">
        <v>153</v>
      </c>
      <c r="BE157" s="207">
        <f t="shared" si="24"/>
        <v>0</v>
      </c>
      <c r="BF157" s="207">
        <f t="shared" si="25"/>
        <v>0</v>
      </c>
      <c r="BG157" s="207">
        <f t="shared" si="26"/>
        <v>0</v>
      </c>
      <c r="BH157" s="207">
        <f t="shared" si="27"/>
        <v>0</v>
      </c>
      <c r="BI157" s="207">
        <f t="shared" si="28"/>
        <v>0</v>
      </c>
      <c r="BJ157" s="16" t="s">
        <v>85</v>
      </c>
      <c r="BK157" s="207">
        <f t="shared" si="29"/>
        <v>0</v>
      </c>
      <c r="BL157" s="16" t="s">
        <v>274</v>
      </c>
      <c r="BM157" s="206" t="s">
        <v>987</v>
      </c>
    </row>
    <row r="158" spans="1:65" s="2" customFormat="1" ht="16.5" customHeight="1">
      <c r="A158" s="33"/>
      <c r="B158" s="34"/>
      <c r="C158" s="194" t="s">
        <v>367</v>
      </c>
      <c r="D158" s="194" t="s">
        <v>154</v>
      </c>
      <c r="E158" s="195" t="s">
        <v>988</v>
      </c>
      <c r="F158" s="196" t="s">
        <v>989</v>
      </c>
      <c r="G158" s="197" t="s">
        <v>533</v>
      </c>
      <c r="H158" s="198">
        <v>21</v>
      </c>
      <c r="I158" s="199"/>
      <c r="J158" s="200">
        <f t="shared" si="20"/>
        <v>0</v>
      </c>
      <c r="K158" s="201"/>
      <c r="L158" s="38"/>
      <c r="M158" s="202" t="s">
        <v>1</v>
      </c>
      <c r="N158" s="203" t="s">
        <v>42</v>
      </c>
      <c r="O158" s="70"/>
      <c r="P158" s="204">
        <f t="shared" si="21"/>
        <v>0</v>
      </c>
      <c r="Q158" s="204">
        <v>0</v>
      </c>
      <c r="R158" s="204">
        <f t="shared" si="22"/>
        <v>0</v>
      </c>
      <c r="S158" s="204">
        <v>0</v>
      </c>
      <c r="T158" s="205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6" t="s">
        <v>274</v>
      </c>
      <c r="AT158" s="206" t="s">
        <v>154</v>
      </c>
      <c r="AU158" s="206" t="s">
        <v>85</v>
      </c>
      <c r="AY158" s="16" t="s">
        <v>153</v>
      </c>
      <c r="BE158" s="207">
        <f t="shared" si="24"/>
        <v>0</v>
      </c>
      <c r="BF158" s="207">
        <f t="shared" si="25"/>
        <v>0</v>
      </c>
      <c r="BG158" s="207">
        <f t="shared" si="26"/>
        <v>0</v>
      </c>
      <c r="BH158" s="207">
        <f t="shared" si="27"/>
        <v>0</v>
      </c>
      <c r="BI158" s="207">
        <f t="shared" si="28"/>
        <v>0</v>
      </c>
      <c r="BJ158" s="16" t="s">
        <v>85</v>
      </c>
      <c r="BK158" s="207">
        <f t="shared" si="29"/>
        <v>0</v>
      </c>
      <c r="BL158" s="16" t="s">
        <v>274</v>
      </c>
      <c r="BM158" s="206" t="s">
        <v>990</v>
      </c>
    </row>
    <row r="159" spans="1:65" s="2" customFormat="1" ht="16.5" customHeight="1">
      <c r="A159" s="33"/>
      <c r="B159" s="34"/>
      <c r="C159" s="241" t="s">
        <v>373</v>
      </c>
      <c r="D159" s="241" t="s">
        <v>295</v>
      </c>
      <c r="E159" s="242" t="s">
        <v>991</v>
      </c>
      <c r="F159" s="243" t="s">
        <v>992</v>
      </c>
      <c r="G159" s="244" t="s">
        <v>514</v>
      </c>
      <c r="H159" s="245">
        <v>5</v>
      </c>
      <c r="I159" s="246"/>
      <c r="J159" s="247">
        <f t="shared" si="20"/>
        <v>0</v>
      </c>
      <c r="K159" s="248"/>
      <c r="L159" s="249"/>
      <c r="M159" s="250" t="s">
        <v>1</v>
      </c>
      <c r="N159" s="251" t="s">
        <v>42</v>
      </c>
      <c r="O159" s="70"/>
      <c r="P159" s="204">
        <f t="shared" si="21"/>
        <v>0</v>
      </c>
      <c r="Q159" s="204">
        <v>0</v>
      </c>
      <c r="R159" s="204">
        <f t="shared" si="22"/>
        <v>0</v>
      </c>
      <c r="S159" s="204">
        <v>0</v>
      </c>
      <c r="T159" s="205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362</v>
      </c>
      <c r="AT159" s="206" t="s">
        <v>295</v>
      </c>
      <c r="AU159" s="206" t="s">
        <v>85</v>
      </c>
      <c r="AY159" s="16" t="s">
        <v>153</v>
      </c>
      <c r="BE159" s="207">
        <f t="shared" si="24"/>
        <v>0</v>
      </c>
      <c r="BF159" s="207">
        <f t="shared" si="25"/>
        <v>0</v>
      </c>
      <c r="BG159" s="207">
        <f t="shared" si="26"/>
        <v>0</v>
      </c>
      <c r="BH159" s="207">
        <f t="shared" si="27"/>
        <v>0</v>
      </c>
      <c r="BI159" s="207">
        <f t="shared" si="28"/>
        <v>0</v>
      </c>
      <c r="BJ159" s="16" t="s">
        <v>85</v>
      </c>
      <c r="BK159" s="207">
        <f t="shared" si="29"/>
        <v>0</v>
      </c>
      <c r="BL159" s="16" t="s">
        <v>274</v>
      </c>
      <c r="BM159" s="206" t="s">
        <v>993</v>
      </c>
    </row>
    <row r="160" spans="1:65" s="2" customFormat="1" ht="16.5" customHeight="1">
      <c r="A160" s="33"/>
      <c r="B160" s="34"/>
      <c r="C160" s="241" t="s">
        <v>378</v>
      </c>
      <c r="D160" s="241" t="s">
        <v>295</v>
      </c>
      <c r="E160" s="242" t="s">
        <v>994</v>
      </c>
      <c r="F160" s="243" t="s">
        <v>995</v>
      </c>
      <c r="G160" s="244" t="s">
        <v>514</v>
      </c>
      <c r="H160" s="245">
        <v>1</v>
      </c>
      <c r="I160" s="246"/>
      <c r="J160" s="247">
        <f t="shared" si="20"/>
        <v>0</v>
      </c>
      <c r="K160" s="248"/>
      <c r="L160" s="249"/>
      <c r="M160" s="250" t="s">
        <v>1</v>
      </c>
      <c r="N160" s="251" t="s">
        <v>42</v>
      </c>
      <c r="O160" s="70"/>
      <c r="P160" s="204">
        <f t="shared" si="21"/>
        <v>0</v>
      </c>
      <c r="Q160" s="204">
        <v>0</v>
      </c>
      <c r="R160" s="204">
        <f t="shared" si="22"/>
        <v>0</v>
      </c>
      <c r="S160" s="204">
        <v>0</v>
      </c>
      <c r="T160" s="205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6" t="s">
        <v>362</v>
      </c>
      <c r="AT160" s="206" t="s">
        <v>295</v>
      </c>
      <c r="AU160" s="206" t="s">
        <v>85</v>
      </c>
      <c r="AY160" s="16" t="s">
        <v>153</v>
      </c>
      <c r="BE160" s="207">
        <f t="shared" si="24"/>
        <v>0</v>
      </c>
      <c r="BF160" s="207">
        <f t="shared" si="25"/>
        <v>0</v>
      </c>
      <c r="BG160" s="207">
        <f t="shared" si="26"/>
        <v>0</v>
      </c>
      <c r="BH160" s="207">
        <f t="shared" si="27"/>
        <v>0</v>
      </c>
      <c r="BI160" s="207">
        <f t="shared" si="28"/>
        <v>0</v>
      </c>
      <c r="BJ160" s="16" t="s">
        <v>85</v>
      </c>
      <c r="BK160" s="207">
        <f t="shared" si="29"/>
        <v>0</v>
      </c>
      <c r="BL160" s="16" t="s">
        <v>274</v>
      </c>
      <c r="BM160" s="206" t="s">
        <v>996</v>
      </c>
    </row>
    <row r="161" spans="1:65" s="2" customFormat="1" ht="16.5" customHeight="1">
      <c r="A161" s="33"/>
      <c r="B161" s="34"/>
      <c r="C161" s="241" t="s">
        <v>383</v>
      </c>
      <c r="D161" s="241" t="s">
        <v>295</v>
      </c>
      <c r="E161" s="242" t="s">
        <v>997</v>
      </c>
      <c r="F161" s="243" t="s">
        <v>998</v>
      </c>
      <c r="G161" s="244" t="s">
        <v>514</v>
      </c>
      <c r="H161" s="245">
        <v>3</v>
      </c>
      <c r="I161" s="246"/>
      <c r="J161" s="247">
        <f t="shared" si="20"/>
        <v>0</v>
      </c>
      <c r="K161" s="248"/>
      <c r="L161" s="249"/>
      <c r="M161" s="250" t="s">
        <v>1</v>
      </c>
      <c r="N161" s="251" t="s">
        <v>42</v>
      </c>
      <c r="O161" s="70"/>
      <c r="P161" s="204">
        <f t="shared" si="21"/>
        <v>0</v>
      </c>
      <c r="Q161" s="204">
        <v>0</v>
      </c>
      <c r="R161" s="204">
        <f t="shared" si="22"/>
        <v>0</v>
      </c>
      <c r="S161" s="204">
        <v>0</v>
      </c>
      <c r="T161" s="205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6" t="s">
        <v>362</v>
      </c>
      <c r="AT161" s="206" t="s">
        <v>295</v>
      </c>
      <c r="AU161" s="206" t="s">
        <v>85</v>
      </c>
      <c r="AY161" s="16" t="s">
        <v>153</v>
      </c>
      <c r="BE161" s="207">
        <f t="shared" si="24"/>
        <v>0</v>
      </c>
      <c r="BF161" s="207">
        <f t="shared" si="25"/>
        <v>0</v>
      </c>
      <c r="BG161" s="207">
        <f t="shared" si="26"/>
        <v>0</v>
      </c>
      <c r="BH161" s="207">
        <f t="shared" si="27"/>
        <v>0</v>
      </c>
      <c r="BI161" s="207">
        <f t="shared" si="28"/>
        <v>0</v>
      </c>
      <c r="BJ161" s="16" t="s">
        <v>85</v>
      </c>
      <c r="BK161" s="207">
        <f t="shared" si="29"/>
        <v>0</v>
      </c>
      <c r="BL161" s="16" t="s">
        <v>274</v>
      </c>
      <c r="BM161" s="206" t="s">
        <v>999</v>
      </c>
    </row>
    <row r="162" spans="1:65" s="2" customFormat="1" ht="16.5" customHeight="1">
      <c r="A162" s="33"/>
      <c r="B162" s="34"/>
      <c r="C162" s="241" t="s">
        <v>391</v>
      </c>
      <c r="D162" s="241" t="s">
        <v>295</v>
      </c>
      <c r="E162" s="242" t="s">
        <v>1000</v>
      </c>
      <c r="F162" s="243" t="s">
        <v>1001</v>
      </c>
      <c r="G162" s="244" t="s">
        <v>514</v>
      </c>
      <c r="H162" s="245">
        <v>6</v>
      </c>
      <c r="I162" s="246"/>
      <c r="J162" s="247">
        <f t="shared" si="20"/>
        <v>0</v>
      </c>
      <c r="K162" s="248"/>
      <c r="L162" s="249"/>
      <c r="M162" s="250" t="s">
        <v>1</v>
      </c>
      <c r="N162" s="251" t="s">
        <v>42</v>
      </c>
      <c r="O162" s="70"/>
      <c r="P162" s="204">
        <f t="shared" si="21"/>
        <v>0</v>
      </c>
      <c r="Q162" s="204">
        <v>0</v>
      </c>
      <c r="R162" s="204">
        <f t="shared" si="22"/>
        <v>0</v>
      </c>
      <c r="S162" s="204">
        <v>0</v>
      </c>
      <c r="T162" s="205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6" t="s">
        <v>362</v>
      </c>
      <c r="AT162" s="206" t="s">
        <v>295</v>
      </c>
      <c r="AU162" s="206" t="s">
        <v>85</v>
      </c>
      <c r="AY162" s="16" t="s">
        <v>153</v>
      </c>
      <c r="BE162" s="207">
        <f t="shared" si="24"/>
        <v>0</v>
      </c>
      <c r="BF162" s="207">
        <f t="shared" si="25"/>
        <v>0</v>
      </c>
      <c r="BG162" s="207">
        <f t="shared" si="26"/>
        <v>0</v>
      </c>
      <c r="BH162" s="207">
        <f t="shared" si="27"/>
        <v>0</v>
      </c>
      <c r="BI162" s="207">
        <f t="shared" si="28"/>
        <v>0</v>
      </c>
      <c r="BJ162" s="16" t="s">
        <v>85</v>
      </c>
      <c r="BK162" s="207">
        <f t="shared" si="29"/>
        <v>0</v>
      </c>
      <c r="BL162" s="16" t="s">
        <v>274</v>
      </c>
      <c r="BM162" s="206" t="s">
        <v>1002</v>
      </c>
    </row>
    <row r="163" spans="1:65" s="2" customFormat="1" ht="16.5" customHeight="1">
      <c r="A163" s="33"/>
      <c r="B163" s="34"/>
      <c r="C163" s="241" t="s">
        <v>400</v>
      </c>
      <c r="D163" s="241" t="s">
        <v>295</v>
      </c>
      <c r="E163" s="242" t="s">
        <v>1003</v>
      </c>
      <c r="F163" s="243" t="s">
        <v>1004</v>
      </c>
      <c r="G163" s="244" t="s">
        <v>514</v>
      </c>
      <c r="H163" s="245">
        <v>3</v>
      </c>
      <c r="I163" s="246"/>
      <c r="J163" s="247">
        <f t="shared" si="20"/>
        <v>0</v>
      </c>
      <c r="K163" s="248"/>
      <c r="L163" s="249"/>
      <c r="M163" s="250" t="s">
        <v>1</v>
      </c>
      <c r="N163" s="251" t="s">
        <v>42</v>
      </c>
      <c r="O163" s="70"/>
      <c r="P163" s="204">
        <f t="shared" si="21"/>
        <v>0</v>
      </c>
      <c r="Q163" s="204">
        <v>0</v>
      </c>
      <c r="R163" s="204">
        <f t="shared" si="22"/>
        <v>0</v>
      </c>
      <c r="S163" s="204">
        <v>0</v>
      </c>
      <c r="T163" s="205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6" t="s">
        <v>362</v>
      </c>
      <c r="AT163" s="206" t="s">
        <v>295</v>
      </c>
      <c r="AU163" s="206" t="s">
        <v>85</v>
      </c>
      <c r="AY163" s="16" t="s">
        <v>153</v>
      </c>
      <c r="BE163" s="207">
        <f t="shared" si="24"/>
        <v>0</v>
      </c>
      <c r="BF163" s="207">
        <f t="shared" si="25"/>
        <v>0</v>
      </c>
      <c r="BG163" s="207">
        <f t="shared" si="26"/>
        <v>0</v>
      </c>
      <c r="BH163" s="207">
        <f t="shared" si="27"/>
        <v>0</v>
      </c>
      <c r="BI163" s="207">
        <f t="shared" si="28"/>
        <v>0</v>
      </c>
      <c r="BJ163" s="16" t="s">
        <v>85</v>
      </c>
      <c r="BK163" s="207">
        <f t="shared" si="29"/>
        <v>0</v>
      </c>
      <c r="BL163" s="16" t="s">
        <v>274</v>
      </c>
      <c r="BM163" s="206" t="s">
        <v>1005</v>
      </c>
    </row>
    <row r="164" spans="1:65" s="2" customFormat="1" ht="16.5" customHeight="1">
      <c r="A164" s="33"/>
      <c r="B164" s="34"/>
      <c r="C164" s="241" t="s">
        <v>405</v>
      </c>
      <c r="D164" s="241" t="s">
        <v>295</v>
      </c>
      <c r="E164" s="242" t="s">
        <v>1006</v>
      </c>
      <c r="F164" s="243" t="s">
        <v>1007</v>
      </c>
      <c r="G164" s="244" t="s">
        <v>514</v>
      </c>
      <c r="H164" s="245">
        <v>3</v>
      </c>
      <c r="I164" s="246"/>
      <c r="J164" s="247">
        <f t="shared" si="20"/>
        <v>0</v>
      </c>
      <c r="K164" s="248"/>
      <c r="L164" s="249"/>
      <c r="M164" s="250" t="s">
        <v>1</v>
      </c>
      <c r="N164" s="251" t="s">
        <v>42</v>
      </c>
      <c r="O164" s="70"/>
      <c r="P164" s="204">
        <f t="shared" si="21"/>
        <v>0</v>
      </c>
      <c r="Q164" s="204">
        <v>0</v>
      </c>
      <c r="R164" s="204">
        <f t="shared" si="22"/>
        <v>0</v>
      </c>
      <c r="S164" s="204">
        <v>0</v>
      </c>
      <c r="T164" s="205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6" t="s">
        <v>362</v>
      </c>
      <c r="AT164" s="206" t="s">
        <v>295</v>
      </c>
      <c r="AU164" s="206" t="s">
        <v>85</v>
      </c>
      <c r="AY164" s="16" t="s">
        <v>153</v>
      </c>
      <c r="BE164" s="207">
        <f t="shared" si="24"/>
        <v>0</v>
      </c>
      <c r="BF164" s="207">
        <f t="shared" si="25"/>
        <v>0</v>
      </c>
      <c r="BG164" s="207">
        <f t="shared" si="26"/>
        <v>0</v>
      </c>
      <c r="BH164" s="207">
        <f t="shared" si="27"/>
        <v>0</v>
      </c>
      <c r="BI164" s="207">
        <f t="shared" si="28"/>
        <v>0</v>
      </c>
      <c r="BJ164" s="16" t="s">
        <v>85</v>
      </c>
      <c r="BK164" s="207">
        <f t="shared" si="29"/>
        <v>0</v>
      </c>
      <c r="BL164" s="16" t="s">
        <v>274</v>
      </c>
      <c r="BM164" s="206" t="s">
        <v>1008</v>
      </c>
    </row>
    <row r="165" spans="1:65" s="2" customFormat="1" ht="21.75" customHeight="1">
      <c r="A165" s="33"/>
      <c r="B165" s="34"/>
      <c r="C165" s="194" t="s">
        <v>408</v>
      </c>
      <c r="D165" s="194" t="s">
        <v>154</v>
      </c>
      <c r="E165" s="195" t="s">
        <v>1009</v>
      </c>
      <c r="F165" s="196" t="s">
        <v>1010</v>
      </c>
      <c r="G165" s="197" t="s">
        <v>533</v>
      </c>
      <c r="H165" s="198">
        <v>1</v>
      </c>
      <c r="I165" s="199"/>
      <c r="J165" s="200">
        <f t="shared" si="20"/>
        <v>0</v>
      </c>
      <c r="K165" s="201"/>
      <c r="L165" s="38"/>
      <c r="M165" s="202" t="s">
        <v>1</v>
      </c>
      <c r="N165" s="203" t="s">
        <v>42</v>
      </c>
      <c r="O165" s="70"/>
      <c r="P165" s="204">
        <f t="shared" si="21"/>
        <v>0</v>
      </c>
      <c r="Q165" s="204">
        <v>0</v>
      </c>
      <c r="R165" s="204">
        <f t="shared" si="22"/>
        <v>0</v>
      </c>
      <c r="S165" s="204">
        <v>1.7069999999999998E-2</v>
      </c>
      <c r="T165" s="205">
        <f t="shared" si="23"/>
        <v>1.7069999999999998E-2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6" t="s">
        <v>274</v>
      </c>
      <c r="AT165" s="206" t="s">
        <v>154</v>
      </c>
      <c r="AU165" s="206" t="s">
        <v>85</v>
      </c>
      <c r="AY165" s="16" t="s">
        <v>153</v>
      </c>
      <c r="BE165" s="207">
        <f t="shared" si="24"/>
        <v>0</v>
      </c>
      <c r="BF165" s="207">
        <f t="shared" si="25"/>
        <v>0</v>
      </c>
      <c r="BG165" s="207">
        <f t="shared" si="26"/>
        <v>0</v>
      </c>
      <c r="BH165" s="207">
        <f t="shared" si="27"/>
        <v>0</v>
      </c>
      <c r="BI165" s="207">
        <f t="shared" si="28"/>
        <v>0</v>
      </c>
      <c r="BJ165" s="16" t="s">
        <v>85</v>
      </c>
      <c r="BK165" s="207">
        <f t="shared" si="29"/>
        <v>0</v>
      </c>
      <c r="BL165" s="16" t="s">
        <v>274</v>
      </c>
      <c r="BM165" s="206" t="s">
        <v>1011</v>
      </c>
    </row>
    <row r="166" spans="1:65" s="2" customFormat="1" ht="33" customHeight="1">
      <c r="A166" s="33"/>
      <c r="B166" s="34"/>
      <c r="C166" s="194" t="s">
        <v>413</v>
      </c>
      <c r="D166" s="194" t="s">
        <v>154</v>
      </c>
      <c r="E166" s="195" t="s">
        <v>1012</v>
      </c>
      <c r="F166" s="196" t="s">
        <v>1013</v>
      </c>
      <c r="G166" s="197" t="s">
        <v>533</v>
      </c>
      <c r="H166" s="198">
        <v>1</v>
      </c>
      <c r="I166" s="199"/>
      <c r="J166" s="200">
        <f t="shared" si="20"/>
        <v>0</v>
      </c>
      <c r="K166" s="201"/>
      <c r="L166" s="38"/>
      <c r="M166" s="202" t="s">
        <v>1</v>
      </c>
      <c r="N166" s="203" t="s">
        <v>42</v>
      </c>
      <c r="O166" s="70"/>
      <c r="P166" s="204">
        <f t="shared" si="21"/>
        <v>0</v>
      </c>
      <c r="Q166" s="204">
        <v>4.9300000000000004E-3</v>
      </c>
      <c r="R166" s="204">
        <f t="shared" si="22"/>
        <v>4.9300000000000004E-3</v>
      </c>
      <c r="S166" s="204">
        <v>0</v>
      </c>
      <c r="T166" s="205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6" t="s">
        <v>274</v>
      </c>
      <c r="AT166" s="206" t="s">
        <v>154</v>
      </c>
      <c r="AU166" s="206" t="s">
        <v>85</v>
      </c>
      <c r="AY166" s="16" t="s">
        <v>153</v>
      </c>
      <c r="BE166" s="207">
        <f t="shared" si="24"/>
        <v>0</v>
      </c>
      <c r="BF166" s="207">
        <f t="shared" si="25"/>
        <v>0</v>
      </c>
      <c r="BG166" s="207">
        <f t="shared" si="26"/>
        <v>0</v>
      </c>
      <c r="BH166" s="207">
        <f t="shared" si="27"/>
        <v>0</v>
      </c>
      <c r="BI166" s="207">
        <f t="shared" si="28"/>
        <v>0</v>
      </c>
      <c r="BJ166" s="16" t="s">
        <v>85</v>
      </c>
      <c r="BK166" s="207">
        <f t="shared" si="29"/>
        <v>0</v>
      </c>
      <c r="BL166" s="16" t="s">
        <v>274</v>
      </c>
      <c r="BM166" s="206" t="s">
        <v>1014</v>
      </c>
    </row>
    <row r="167" spans="1:65" s="2" customFormat="1" ht="33" customHeight="1">
      <c r="A167" s="33"/>
      <c r="B167" s="34"/>
      <c r="C167" s="194" t="s">
        <v>418</v>
      </c>
      <c r="D167" s="194" t="s">
        <v>154</v>
      </c>
      <c r="E167" s="195" t="s">
        <v>1015</v>
      </c>
      <c r="F167" s="196" t="s">
        <v>1016</v>
      </c>
      <c r="G167" s="197" t="s">
        <v>533</v>
      </c>
      <c r="H167" s="198">
        <v>1</v>
      </c>
      <c r="I167" s="199"/>
      <c r="J167" s="200">
        <f t="shared" si="20"/>
        <v>0</v>
      </c>
      <c r="K167" s="201"/>
      <c r="L167" s="38"/>
      <c r="M167" s="202" t="s">
        <v>1</v>
      </c>
      <c r="N167" s="203" t="s">
        <v>42</v>
      </c>
      <c r="O167" s="70"/>
      <c r="P167" s="204">
        <f t="shared" si="21"/>
        <v>0</v>
      </c>
      <c r="Q167" s="204">
        <v>2.2689999999999998E-2</v>
      </c>
      <c r="R167" s="204">
        <f t="shared" si="22"/>
        <v>2.2689999999999998E-2</v>
      </c>
      <c r="S167" s="204">
        <v>0</v>
      </c>
      <c r="T167" s="205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6" t="s">
        <v>274</v>
      </c>
      <c r="AT167" s="206" t="s">
        <v>154</v>
      </c>
      <c r="AU167" s="206" t="s">
        <v>85</v>
      </c>
      <c r="AY167" s="16" t="s">
        <v>153</v>
      </c>
      <c r="BE167" s="207">
        <f t="shared" si="24"/>
        <v>0</v>
      </c>
      <c r="BF167" s="207">
        <f t="shared" si="25"/>
        <v>0</v>
      </c>
      <c r="BG167" s="207">
        <f t="shared" si="26"/>
        <v>0</v>
      </c>
      <c r="BH167" s="207">
        <f t="shared" si="27"/>
        <v>0</v>
      </c>
      <c r="BI167" s="207">
        <f t="shared" si="28"/>
        <v>0</v>
      </c>
      <c r="BJ167" s="16" t="s">
        <v>85</v>
      </c>
      <c r="BK167" s="207">
        <f t="shared" si="29"/>
        <v>0</v>
      </c>
      <c r="BL167" s="16" t="s">
        <v>274</v>
      </c>
      <c r="BM167" s="206" t="s">
        <v>1017</v>
      </c>
    </row>
    <row r="168" spans="1:65" s="2" customFormat="1" ht="21.75" customHeight="1">
      <c r="A168" s="33"/>
      <c r="B168" s="34"/>
      <c r="C168" s="194" t="s">
        <v>423</v>
      </c>
      <c r="D168" s="194" t="s">
        <v>154</v>
      </c>
      <c r="E168" s="195" t="s">
        <v>1018</v>
      </c>
      <c r="F168" s="196" t="s">
        <v>1019</v>
      </c>
      <c r="G168" s="197" t="s">
        <v>533</v>
      </c>
      <c r="H168" s="198">
        <v>15</v>
      </c>
      <c r="I168" s="199"/>
      <c r="J168" s="200">
        <f t="shared" si="20"/>
        <v>0</v>
      </c>
      <c r="K168" s="201"/>
      <c r="L168" s="38"/>
      <c r="M168" s="202" t="s">
        <v>1</v>
      </c>
      <c r="N168" s="203" t="s">
        <v>42</v>
      </c>
      <c r="O168" s="70"/>
      <c r="P168" s="204">
        <f t="shared" si="21"/>
        <v>0</v>
      </c>
      <c r="Q168" s="204">
        <v>2.9999999999999997E-4</v>
      </c>
      <c r="R168" s="204">
        <f t="shared" si="22"/>
        <v>4.4999999999999997E-3</v>
      </c>
      <c r="S168" s="204">
        <v>0</v>
      </c>
      <c r="T168" s="205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274</v>
      </c>
      <c r="AT168" s="206" t="s">
        <v>154</v>
      </c>
      <c r="AU168" s="206" t="s">
        <v>85</v>
      </c>
      <c r="AY168" s="16" t="s">
        <v>153</v>
      </c>
      <c r="BE168" s="207">
        <f t="shared" si="24"/>
        <v>0</v>
      </c>
      <c r="BF168" s="207">
        <f t="shared" si="25"/>
        <v>0</v>
      </c>
      <c r="BG168" s="207">
        <f t="shared" si="26"/>
        <v>0</v>
      </c>
      <c r="BH168" s="207">
        <f t="shared" si="27"/>
        <v>0</v>
      </c>
      <c r="BI168" s="207">
        <f t="shared" si="28"/>
        <v>0</v>
      </c>
      <c r="BJ168" s="16" t="s">
        <v>85</v>
      </c>
      <c r="BK168" s="207">
        <f t="shared" si="29"/>
        <v>0</v>
      </c>
      <c r="BL168" s="16" t="s">
        <v>274</v>
      </c>
      <c r="BM168" s="206" t="s">
        <v>1020</v>
      </c>
    </row>
    <row r="169" spans="1:65" s="2" customFormat="1" ht="16.5" customHeight="1">
      <c r="A169" s="33"/>
      <c r="B169" s="34"/>
      <c r="C169" s="194" t="s">
        <v>428</v>
      </c>
      <c r="D169" s="194" t="s">
        <v>154</v>
      </c>
      <c r="E169" s="195" t="s">
        <v>1021</v>
      </c>
      <c r="F169" s="196" t="s">
        <v>1022</v>
      </c>
      <c r="G169" s="197" t="s">
        <v>533</v>
      </c>
      <c r="H169" s="198">
        <v>7</v>
      </c>
      <c r="I169" s="199"/>
      <c r="J169" s="200">
        <f t="shared" si="20"/>
        <v>0</v>
      </c>
      <c r="K169" s="201"/>
      <c r="L169" s="38"/>
      <c r="M169" s="202" t="s">
        <v>1</v>
      </c>
      <c r="N169" s="203" t="s">
        <v>42</v>
      </c>
      <c r="O169" s="70"/>
      <c r="P169" s="204">
        <f t="shared" si="21"/>
        <v>0</v>
      </c>
      <c r="Q169" s="204">
        <v>0</v>
      </c>
      <c r="R169" s="204">
        <f t="shared" si="22"/>
        <v>0</v>
      </c>
      <c r="S169" s="204">
        <v>1.56E-3</v>
      </c>
      <c r="T169" s="205">
        <f t="shared" si="23"/>
        <v>1.0919999999999999E-2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6" t="s">
        <v>274</v>
      </c>
      <c r="AT169" s="206" t="s">
        <v>154</v>
      </c>
      <c r="AU169" s="206" t="s">
        <v>85</v>
      </c>
      <c r="AY169" s="16" t="s">
        <v>153</v>
      </c>
      <c r="BE169" s="207">
        <f t="shared" si="24"/>
        <v>0</v>
      </c>
      <c r="BF169" s="207">
        <f t="shared" si="25"/>
        <v>0</v>
      </c>
      <c r="BG169" s="207">
        <f t="shared" si="26"/>
        <v>0</v>
      </c>
      <c r="BH169" s="207">
        <f t="shared" si="27"/>
        <v>0</v>
      </c>
      <c r="BI169" s="207">
        <f t="shared" si="28"/>
        <v>0</v>
      </c>
      <c r="BJ169" s="16" t="s">
        <v>85</v>
      </c>
      <c r="BK169" s="207">
        <f t="shared" si="29"/>
        <v>0</v>
      </c>
      <c r="BL169" s="16" t="s">
        <v>274</v>
      </c>
      <c r="BM169" s="206" t="s">
        <v>1023</v>
      </c>
    </row>
    <row r="170" spans="1:65" s="2" customFormat="1" ht="21.75" customHeight="1">
      <c r="A170" s="33"/>
      <c r="B170" s="34"/>
      <c r="C170" s="194" t="s">
        <v>445</v>
      </c>
      <c r="D170" s="194" t="s">
        <v>154</v>
      </c>
      <c r="E170" s="195" t="s">
        <v>1024</v>
      </c>
      <c r="F170" s="196" t="s">
        <v>1025</v>
      </c>
      <c r="G170" s="197" t="s">
        <v>533</v>
      </c>
      <c r="H170" s="198">
        <v>1</v>
      </c>
      <c r="I170" s="199"/>
      <c r="J170" s="200">
        <f t="shared" si="20"/>
        <v>0</v>
      </c>
      <c r="K170" s="201"/>
      <c r="L170" s="38"/>
      <c r="M170" s="202" t="s">
        <v>1</v>
      </c>
      <c r="N170" s="203" t="s">
        <v>42</v>
      </c>
      <c r="O170" s="70"/>
      <c r="P170" s="204">
        <f t="shared" si="21"/>
        <v>0</v>
      </c>
      <c r="Q170" s="204">
        <v>2.0799999999999998E-3</v>
      </c>
      <c r="R170" s="204">
        <f t="shared" si="22"/>
        <v>2.0799999999999998E-3</v>
      </c>
      <c r="S170" s="204">
        <v>0</v>
      </c>
      <c r="T170" s="205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6" t="s">
        <v>274</v>
      </c>
      <c r="AT170" s="206" t="s">
        <v>154</v>
      </c>
      <c r="AU170" s="206" t="s">
        <v>85</v>
      </c>
      <c r="AY170" s="16" t="s">
        <v>153</v>
      </c>
      <c r="BE170" s="207">
        <f t="shared" si="24"/>
        <v>0</v>
      </c>
      <c r="BF170" s="207">
        <f t="shared" si="25"/>
        <v>0</v>
      </c>
      <c r="BG170" s="207">
        <f t="shared" si="26"/>
        <v>0</v>
      </c>
      <c r="BH170" s="207">
        <f t="shared" si="27"/>
        <v>0</v>
      </c>
      <c r="BI170" s="207">
        <f t="shared" si="28"/>
        <v>0</v>
      </c>
      <c r="BJ170" s="16" t="s">
        <v>85</v>
      </c>
      <c r="BK170" s="207">
        <f t="shared" si="29"/>
        <v>0</v>
      </c>
      <c r="BL170" s="16" t="s">
        <v>274</v>
      </c>
      <c r="BM170" s="206" t="s">
        <v>1026</v>
      </c>
    </row>
    <row r="171" spans="1:65" s="2" customFormat="1" ht="16.5" customHeight="1">
      <c r="A171" s="33"/>
      <c r="B171" s="34"/>
      <c r="C171" s="194" t="s">
        <v>457</v>
      </c>
      <c r="D171" s="194" t="s">
        <v>154</v>
      </c>
      <c r="E171" s="195" t="s">
        <v>1027</v>
      </c>
      <c r="F171" s="196" t="s">
        <v>1028</v>
      </c>
      <c r="G171" s="197" t="s">
        <v>533</v>
      </c>
      <c r="H171" s="198">
        <v>5</v>
      </c>
      <c r="I171" s="199"/>
      <c r="J171" s="200">
        <f t="shared" si="20"/>
        <v>0</v>
      </c>
      <c r="K171" s="201"/>
      <c r="L171" s="38"/>
      <c r="M171" s="202" t="s">
        <v>1</v>
      </c>
      <c r="N171" s="203" t="s">
        <v>42</v>
      </c>
      <c r="O171" s="70"/>
      <c r="P171" s="204">
        <f t="shared" si="21"/>
        <v>0</v>
      </c>
      <c r="Q171" s="204">
        <v>1.8400000000000001E-3</v>
      </c>
      <c r="R171" s="204">
        <f t="shared" si="22"/>
        <v>9.1999999999999998E-3</v>
      </c>
      <c r="S171" s="204">
        <v>0</v>
      </c>
      <c r="T171" s="205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6" t="s">
        <v>274</v>
      </c>
      <c r="AT171" s="206" t="s">
        <v>154</v>
      </c>
      <c r="AU171" s="206" t="s">
        <v>85</v>
      </c>
      <c r="AY171" s="16" t="s">
        <v>153</v>
      </c>
      <c r="BE171" s="207">
        <f t="shared" si="24"/>
        <v>0</v>
      </c>
      <c r="BF171" s="207">
        <f t="shared" si="25"/>
        <v>0</v>
      </c>
      <c r="BG171" s="207">
        <f t="shared" si="26"/>
        <v>0</v>
      </c>
      <c r="BH171" s="207">
        <f t="shared" si="27"/>
        <v>0</v>
      </c>
      <c r="BI171" s="207">
        <f t="shared" si="28"/>
        <v>0</v>
      </c>
      <c r="BJ171" s="16" t="s">
        <v>85</v>
      </c>
      <c r="BK171" s="207">
        <f t="shared" si="29"/>
        <v>0</v>
      </c>
      <c r="BL171" s="16" t="s">
        <v>274</v>
      </c>
      <c r="BM171" s="206" t="s">
        <v>1029</v>
      </c>
    </row>
    <row r="172" spans="1:65" s="2" customFormat="1" ht="21.75" customHeight="1">
      <c r="A172" s="33"/>
      <c r="B172" s="34"/>
      <c r="C172" s="194" t="s">
        <v>464</v>
      </c>
      <c r="D172" s="194" t="s">
        <v>154</v>
      </c>
      <c r="E172" s="195" t="s">
        <v>1030</v>
      </c>
      <c r="F172" s="196" t="s">
        <v>1031</v>
      </c>
      <c r="G172" s="197" t="s">
        <v>533</v>
      </c>
      <c r="H172" s="198">
        <v>1</v>
      </c>
      <c r="I172" s="199"/>
      <c r="J172" s="200">
        <f t="shared" si="20"/>
        <v>0</v>
      </c>
      <c r="K172" s="201"/>
      <c r="L172" s="38"/>
      <c r="M172" s="202" t="s">
        <v>1</v>
      </c>
      <c r="N172" s="203" t="s">
        <v>42</v>
      </c>
      <c r="O172" s="70"/>
      <c r="P172" s="204">
        <f t="shared" si="21"/>
        <v>0</v>
      </c>
      <c r="Q172" s="204">
        <v>1.5399999999999999E-3</v>
      </c>
      <c r="R172" s="204">
        <f t="shared" si="22"/>
        <v>1.5399999999999999E-3</v>
      </c>
      <c r="S172" s="204">
        <v>0</v>
      </c>
      <c r="T172" s="205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6" t="s">
        <v>274</v>
      </c>
      <c r="AT172" s="206" t="s">
        <v>154</v>
      </c>
      <c r="AU172" s="206" t="s">
        <v>85</v>
      </c>
      <c r="AY172" s="16" t="s">
        <v>153</v>
      </c>
      <c r="BE172" s="207">
        <f t="shared" si="24"/>
        <v>0</v>
      </c>
      <c r="BF172" s="207">
        <f t="shared" si="25"/>
        <v>0</v>
      </c>
      <c r="BG172" s="207">
        <f t="shared" si="26"/>
        <v>0</v>
      </c>
      <c r="BH172" s="207">
        <f t="shared" si="27"/>
        <v>0</v>
      </c>
      <c r="BI172" s="207">
        <f t="shared" si="28"/>
        <v>0</v>
      </c>
      <c r="BJ172" s="16" t="s">
        <v>85</v>
      </c>
      <c r="BK172" s="207">
        <f t="shared" si="29"/>
        <v>0</v>
      </c>
      <c r="BL172" s="16" t="s">
        <v>274</v>
      </c>
      <c r="BM172" s="206" t="s">
        <v>1032</v>
      </c>
    </row>
    <row r="173" spans="1:65" s="2" customFormat="1" ht="21.75" customHeight="1">
      <c r="A173" s="33"/>
      <c r="B173" s="34"/>
      <c r="C173" s="194" t="s">
        <v>468</v>
      </c>
      <c r="D173" s="194" t="s">
        <v>154</v>
      </c>
      <c r="E173" s="195" t="s">
        <v>1033</v>
      </c>
      <c r="F173" s="196" t="s">
        <v>1034</v>
      </c>
      <c r="G173" s="197" t="s">
        <v>290</v>
      </c>
      <c r="H173" s="198">
        <v>3</v>
      </c>
      <c r="I173" s="199"/>
      <c r="J173" s="200">
        <f t="shared" si="20"/>
        <v>0</v>
      </c>
      <c r="K173" s="201"/>
      <c r="L173" s="38"/>
      <c r="M173" s="202" t="s">
        <v>1</v>
      </c>
      <c r="N173" s="203" t="s">
        <v>42</v>
      </c>
      <c r="O173" s="70"/>
      <c r="P173" s="204">
        <f t="shared" si="21"/>
        <v>0</v>
      </c>
      <c r="Q173" s="204">
        <v>1.2999999999999999E-4</v>
      </c>
      <c r="R173" s="204">
        <f t="shared" si="22"/>
        <v>3.8999999999999994E-4</v>
      </c>
      <c r="S173" s="204">
        <v>0</v>
      </c>
      <c r="T173" s="205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6" t="s">
        <v>274</v>
      </c>
      <c r="AT173" s="206" t="s">
        <v>154</v>
      </c>
      <c r="AU173" s="206" t="s">
        <v>85</v>
      </c>
      <c r="AY173" s="16" t="s">
        <v>153</v>
      </c>
      <c r="BE173" s="207">
        <f t="shared" si="24"/>
        <v>0</v>
      </c>
      <c r="BF173" s="207">
        <f t="shared" si="25"/>
        <v>0</v>
      </c>
      <c r="BG173" s="207">
        <f t="shared" si="26"/>
        <v>0</v>
      </c>
      <c r="BH173" s="207">
        <f t="shared" si="27"/>
        <v>0</v>
      </c>
      <c r="BI173" s="207">
        <f t="shared" si="28"/>
        <v>0</v>
      </c>
      <c r="BJ173" s="16" t="s">
        <v>85</v>
      </c>
      <c r="BK173" s="207">
        <f t="shared" si="29"/>
        <v>0</v>
      </c>
      <c r="BL173" s="16" t="s">
        <v>274</v>
      </c>
      <c r="BM173" s="206" t="s">
        <v>1035</v>
      </c>
    </row>
    <row r="174" spans="1:65" s="2" customFormat="1" ht="21.75" customHeight="1">
      <c r="A174" s="33"/>
      <c r="B174" s="34"/>
      <c r="C174" s="241" t="s">
        <v>472</v>
      </c>
      <c r="D174" s="241" t="s">
        <v>295</v>
      </c>
      <c r="E174" s="242" t="s">
        <v>1036</v>
      </c>
      <c r="F174" s="243" t="s">
        <v>1037</v>
      </c>
      <c r="G174" s="244" t="s">
        <v>290</v>
      </c>
      <c r="H174" s="245">
        <v>3</v>
      </c>
      <c r="I174" s="246"/>
      <c r="J174" s="247">
        <f t="shared" si="20"/>
        <v>0</v>
      </c>
      <c r="K174" s="248"/>
      <c r="L174" s="249"/>
      <c r="M174" s="250" t="s">
        <v>1</v>
      </c>
      <c r="N174" s="251" t="s">
        <v>42</v>
      </c>
      <c r="O174" s="70"/>
      <c r="P174" s="204">
        <f t="shared" si="21"/>
        <v>0</v>
      </c>
      <c r="Q174" s="204">
        <v>0</v>
      </c>
      <c r="R174" s="204">
        <f t="shared" si="22"/>
        <v>0</v>
      </c>
      <c r="S174" s="204">
        <v>0</v>
      </c>
      <c r="T174" s="205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6" t="s">
        <v>362</v>
      </c>
      <c r="AT174" s="206" t="s">
        <v>295</v>
      </c>
      <c r="AU174" s="206" t="s">
        <v>85</v>
      </c>
      <c r="AY174" s="16" t="s">
        <v>153</v>
      </c>
      <c r="BE174" s="207">
        <f t="shared" si="24"/>
        <v>0</v>
      </c>
      <c r="BF174" s="207">
        <f t="shared" si="25"/>
        <v>0</v>
      </c>
      <c r="BG174" s="207">
        <f t="shared" si="26"/>
        <v>0</v>
      </c>
      <c r="BH174" s="207">
        <f t="shared" si="27"/>
        <v>0</v>
      </c>
      <c r="BI174" s="207">
        <f t="shared" si="28"/>
        <v>0</v>
      </c>
      <c r="BJ174" s="16" t="s">
        <v>85</v>
      </c>
      <c r="BK174" s="207">
        <f t="shared" si="29"/>
        <v>0</v>
      </c>
      <c r="BL174" s="16" t="s">
        <v>274</v>
      </c>
      <c r="BM174" s="206" t="s">
        <v>1038</v>
      </c>
    </row>
    <row r="175" spans="1:65" s="2" customFormat="1" ht="29.25">
      <c r="A175" s="33"/>
      <c r="B175" s="34"/>
      <c r="C175" s="35"/>
      <c r="D175" s="210" t="s">
        <v>791</v>
      </c>
      <c r="E175" s="35"/>
      <c r="F175" s="253" t="s">
        <v>1039</v>
      </c>
      <c r="G175" s="35"/>
      <c r="H175" s="35"/>
      <c r="I175" s="114"/>
      <c r="J175" s="35"/>
      <c r="K175" s="35"/>
      <c r="L175" s="38"/>
      <c r="M175" s="254"/>
      <c r="N175" s="255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791</v>
      </c>
      <c r="AU175" s="16" t="s">
        <v>85</v>
      </c>
    </row>
    <row r="176" spans="1:65" s="2" customFormat="1" ht="16.5" customHeight="1">
      <c r="A176" s="33"/>
      <c r="B176" s="34"/>
      <c r="C176" s="194" t="s">
        <v>476</v>
      </c>
      <c r="D176" s="194" t="s">
        <v>154</v>
      </c>
      <c r="E176" s="195" t="s">
        <v>1040</v>
      </c>
      <c r="F176" s="196" t="s">
        <v>1041</v>
      </c>
      <c r="G176" s="197" t="s">
        <v>290</v>
      </c>
      <c r="H176" s="198">
        <v>2</v>
      </c>
      <c r="I176" s="199"/>
      <c r="J176" s="200">
        <f>ROUND(I176*H176,2)</f>
        <v>0</v>
      </c>
      <c r="K176" s="201"/>
      <c r="L176" s="38"/>
      <c r="M176" s="202" t="s">
        <v>1</v>
      </c>
      <c r="N176" s="203" t="s">
        <v>42</v>
      </c>
      <c r="O176" s="70"/>
      <c r="P176" s="204">
        <f>O176*H176</f>
        <v>0</v>
      </c>
      <c r="Q176" s="204">
        <v>3.1E-4</v>
      </c>
      <c r="R176" s="204">
        <f>Q176*H176</f>
        <v>6.2E-4</v>
      </c>
      <c r="S176" s="204">
        <v>0</v>
      </c>
      <c r="T176" s="20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6" t="s">
        <v>274</v>
      </c>
      <c r="AT176" s="206" t="s">
        <v>154</v>
      </c>
      <c r="AU176" s="206" t="s">
        <v>85</v>
      </c>
      <c r="AY176" s="16" t="s">
        <v>153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85</v>
      </c>
      <c r="BK176" s="207">
        <f>ROUND(I176*H176,2)</f>
        <v>0</v>
      </c>
      <c r="BL176" s="16" t="s">
        <v>274</v>
      </c>
      <c r="BM176" s="206" t="s">
        <v>1042</v>
      </c>
    </row>
    <row r="177" spans="1:65" s="2" customFormat="1" ht="33" customHeight="1">
      <c r="A177" s="33"/>
      <c r="B177" s="34"/>
      <c r="C177" s="194" t="s">
        <v>481</v>
      </c>
      <c r="D177" s="194" t="s">
        <v>154</v>
      </c>
      <c r="E177" s="195" t="s">
        <v>1043</v>
      </c>
      <c r="F177" s="196" t="s">
        <v>1044</v>
      </c>
      <c r="G177" s="197" t="s">
        <v>507</v>
      </c>
      <c r="H177" s="252"/>
      <c r="I177" s="199"/>
      <c r="J177" s="200">
        <f>ROUND(I177*H177,2)</f>
        <v>0</v>
      </c>
      <c r="K177" s="201"/>
      <c r="L177" s="38"/>
      <c r="M177" s="202" t="s">
        <v>1</v>
      </c>
      <c r="N177" s="203" t="s">
        <v>42</v>
      </c>
      <c r="O177" s="70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6" t="s">
        <v>274</v>
      </c>
      <c r="AT177" s="206" t="s">
        <v>154</v>
      </c>
      <c r="AU177" s="206" t="s">
        <v>85</v>
      </c>
      <c r="AY177" s="16" t="s">
        <v>153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85</v>
      </c>
      <c r="BK177" s="207">
        <f>ROUND(I177*H177,2)</f>
        <v>0</v>
      </c>
      <c r="BL177" s="16" t="s">
        <v>274</v>
      </c>
      <c r="BM177" s="206" t="s">
        <v>1045</v>
      </c>
    </row>
    <row r="178" spans="1:65" s="11" customFormat="1" ht="25.9" customHeight="1">
      <c r="B178" s="180"/>
      <c r="C178" s="181"/>
      <c r="D178" s="182" t="s">
        <v>76</v>
      </c>
      <c r="E178" s="183" t="s">
        <v>1046</v>
      </c>
      <c r="F178" s="183" t="s">
        <v>1047</v>
      </c>
      <c r="G178" s="181"/>
      <c r="H178" s="181"/>
      <c r="I178" s="184"/>
      <c r="J178" s="185">
        <f>BK178</f>
        <v>0</v>
      </c>
      <c r="K178" s="181"/>
      <c r="L178" s="186"/>
      <c r="M178" s="187"/>
      <c r="N178" s="188"/>
      <c r="O178" s="188"/>
      <c r="P178" s="189">
        <f>SUM(P179:P180)</f>
        <v>0</v>
      </c>
      <c r="Q178" s="188"/>
      <c r="R178" s="189">
        <f>SUM(R179:R180)</f>
        <v>2.76E-2</v>
      </c>
      <c r="S178" s="188"/>
      <c r="T178" s="190">
        <f>SUM(T179:T180)</f>
        <v>0</v>
      </c>
      <c r="AR178" s="191" t="s">
        <v>87</v>
      </c>
      <c r="AT178" s="192" t="s">
        <v>76</v>
      </c>
      <c r="AU178" s="192" t="s">
        <v>77</v>
      </c>
      <c r="AY178" s="191" t="s">
        <v>153</v>
      </c>
      <c r="BK178" s="193">
        <f>SUM(BK179:BK180)</f>
        <v>0</v>
      </c>
    </row>
    <row r="179" spans="1:65" s="2" customFormat="1" ht="33" customHeight="1">
      <c r="A179" s="33"/>
      <c r="B179" s="34"/>
      <c r="C179" s="194" t="s">
        <v>487</v>
      </c>
      <c r="D179" s="194" t="s">
        <v>154</v>
      </c>
      <c r="E179" s="195" t="s">
        <v>1048</v>
      </c>
      <c r="F179" s="196" t="s">
        <v>1049</v>
      </c>
      <c r="G179" s="197" t="s">
        <v>533</v>
      </c>
      <c r="H179" s="198">
        <v>3</v>
      </c>
      <c r="I179" s="199"/>
      <c r="J179" s="200">
        <f>ROUND(I179*H179,2)</f>
        <v>0</v>
      </c>
      <c r="K179" s="201"/>
      <c r="L179" s="38"/>
      <c r="M179" s="202" t="s">
        <v>1</v>
      </c>
      <c r="N179" s="203" t="s">
        <v>42</v>
      </c>
      <c r="O179" s="70"/>
      <c r="P179" s="204">
        <f>O179*H179</f>
        <v>0</v>
      </c>
      <c r="Q179" s="204">
        <v>9.1999999999999998E-3</v>
      </c>
      <c r="R179" s="204">
        <f>Q179*H179</f>
        <v>2.76E-2</v>
      </c>
      <c r="S179" s="204">
        <v>0</v>
      </c>
      <c r="T179" s="20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6" t="s">
        <v>274</v>
      </c>
      <c r="AT179" s="206" t="s">
        <v>154</v>
      </c>
      <c r="AU179" s="206" t="s">
        <v>85</v>
      </c>
      <c r="AY179" s="16" t="s">
        <v>153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85</v>
      </c>
      <c r="BK179" s="207">
        <f>ROUND(I179*H179,2)</f>
        <v>0</v>
      </c>
      <c r="BL179" s="16" t="s">
        <v>274</v>
      </c>
      <c r="BM179" s="206" t="s">
        <v>1050</v>
      </c>
    </row>
    <row r="180" spans="1:65" s="2" customFormat="1" ht="33" customHeight="1">
      <c r="A180" s="33"/>
      <c r="B180" s="34"/>
      <c r="C180" s="194" t="s">
        <v>493</v>
      </c>
      <c r="D180" s="194" t="s">
        <v>154</v>
      </c>
      <c r="E180" s="195" t="s">
        <v>1051</v>
      </c>
      <c r="F180" s="196" t="s">
        <v>1052</v>
      </c>
      <c r="G180" s="197" t="s">
        <v>507</v>
      </c>
      <c r="H180" s="252"/>
      <c r="I180" s="199"/>
      <c r="J180" s="200">
        <f>ROUND(I180*H180,2)</f>
        <v>0</v>
      </c>
      <c r="K180" s="201"/>
      <c r="L180" s="38"/>
      <c r="M180" s="202" t="s">
        <v>1</v>
      </c>
      <c r="N180" s="203" t="s">
        <v>42</v>
      </c>
      <c r="O180" s="70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6" t="s">
        <v>274</v>
      </c>
      <c r="AT180" s="206" t="s">
        <v>154</v>
      </c>
      <c r="AU180" s="206" t="s">
        <v>85</v>
      </c>
      <c r="AY180" s="16" t="s">
        <v>153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85</v>
      </c>
      <c r="BK180" s="207">
        <f>ROUND(I180*H180,2)</f>
        <v>0</v>
      </c>
      <c r="BL180" s="16" t="s">
        <v>274</v>
      </c>
      <c r="BM180" s="206" t="s">
        <v>1053</v>
      </c>
    </row>
    <row r="181" spans="1:65" s="11" customFormat="1" ht="25.9" customHeight="1">
      <c r="B181" s="180"/>
      <c r="C181" s="181"/>
      <c r="D181" s="182" t="s">
        <v>76</v>
      </c>
      <c r="E181" s="183" t="s">
        <v>1054</v>
      </c>
      <c r="F181" s="183" t="s">
        <v>1055</v>
      </c>
      <c r="G181" s="181"/>
      <c r="H181" s="181"/>
      <c r="I181" s="184"/>
      <c r="J181" s="185">
        <f>BK181</f>
        <v>0</v>
      </c>
      <c r="K181" s="181"/>
      <c r="L181" s="186"/>
      <c r="M181" s="187"/>
      <c r="N181" s="188"/>
      <c r="O181" s="188"/>
      <c r="P181" s="189">
        <f>P182</f>
        <v>0</v>
      </c>
      <c r="Q181" s="188"/>
      <c r="R181" s="189">
        <f>R182</f>
        <v>6.9999999999999999E-4</v>
      </c>
      <c r="S181" s="188"/>
      <c r="T181" s="190">
        <f>T182</f>
        <v>0</v>
      </c>
      <c r="AR181" s="191" t="s">
        <v>87</v>
      </c>
      <c r="AT181" s="192" t="s">
        <v>76</v>
      </c>
      <c r="AU181" s="192" t="s">
        <v>77</v>
      </c>
      <c r="AY181" s="191" t="s">
        <v>153</v>
      </c>
      <c r="BK181" s="193">
        <f>BK182</f>
        <v>0</v>
      </c>
    </row>
    <row r="182" spans="1:65" s="2" customFormat="1" ht="21.75" customHeight="1">
      <c r="A182" s="33"/>
      <c r="B182" s="34"/>
      <c r="C182" s="194" t="s">
        <v>498</v>
      </c>
      <c r="D182" s="194" t="s">
        <v>154</v>
      </c>
      <c r="E182" s="195" t="s">
        <v>1056</v>
      </c>
      <c r="F182" s="196" t="s">
        <v>1057</v>
      </c>
      <c r="G182" s="197" t="s">
        <v>290</v>
      </c>
      <c r="H182" s="198">
        <v>2</v>
      </c>
      <c r="I182" s="199"/>
      <c r="J182" s="200">
        <f>ROUND(I182*H182,2)</f>
        <v>0</v>
      </c>
      <c r="K182" s="201"/>
      <c r="L182" s="38"/>
      <c r="M182" s="259" t="s">
        <v>1</v>
      </c>
      <c r="N182" s="260" t="s">
        <v>42</v>
      </c>
      <c r="O182" s="261"/>
      <c r="P182" s="262">
        <f>O182*H182</f>
        <v>0</v>
      </c>
      <c r="Q182" s="262">
        <v>3.5E-4</v>
      </c>
      <c r="R182" s="262">
        <f>Q182*H182</f>
        <v>6.9999999999999999E-4</v>
      </c>
      <c r="S182" s="262">
        <v>0</v>
      </c>
      <c r="T182" s="263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6" t="s">
        <v>274</v>
      </c>
      <c r="AT182" s="206" t="s">
        <v>154</v>
      </c>
      <c r="AU182" s="206" t="s">
        <v>85</v>
      </c>
      <c r="AY182" s="16" t="s">
        <v>153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85</v>
      </c>
      <c r="BK182" s="207">
        <f>ROUND(I182*H182,2)</f>
        <v>0</v>
      </c>
      <c r="BL182" s="16" t="s">
        <v>274</v>
      </c>
      <c r="BM182" s="206" t="s">
        <v>1058</v>
      </c>
    </row>
    <row r="183" spans="1:65" s="2" customFormat="1" ht="6.95" customHeight="1">
      <c r="A183" s="33"/>
      <c r="B183" s="53"/>
      <c r="C183" s="54"/>
      <c r="D183" s="54"/>
      <c r="E183" s="54"/>
      <c r="F183" s="54"/>
      <c r="G183" s="54"/>
      <c r="H183" s="54"/>
      <c r="I183" s="151"/>
      <c r="J183" s="54"/>
      <c r="K183" s="54"/>
      <c r="L183" s="38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sheetProtection algorithmName="SHA-512" hashValue="sVQ+65/cpduzQuha504yMxObWd+tFQYTdV0rrXPccwjY47M/K0dvvRO9XEOJVvL8f/dzCbJDSy/ljDI3qAboCQ==" saltValue="FVRLbaqdw/39Qbzmdu5jvXvAJmK3fKnFWQGXrXR34fH/SE9jUO+7JV+NZ3G5MqxchznhaggvCtGAGb+T2yap4A==" spinCount="100000" sheet="1" objects="1" scenarios="1" formatColumns="0" formatRows="0" autoFilter="0"/>
  <autoFilter ref="C120:K18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17</v>
      </c>
      <c r="I6" s="107"/>
      <c r="L6" s="19"/>
    </row>
    <row r="7" spans="1:4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2" t="s">
        <v>1059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887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ROUND((SUM(BE120:BE148)),  2)</f>
        <v>0</v>
      </c>
      <c r="G33" s="33"/>
      <c r="H33" s="33"/>
      <c r="I33" s="130">
        <v>0.21</v>
      </c>
      <c r="J33" s="129">
        <f>ROUND(((SUM(BE120:BE148))*I33),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ROUND((SUM(BF120:BF148)),  2)</f>
        <v>0</v>
      </c>
      <c r="G34" s="33"/>
      <c r="H34" s="33"/>
      <c r="I34" s="130">
        <v>0.15</v>
      </c>
      <c r="J34" s="129">
        <f>ROUND(((SUM(BF120:BF148))*I34),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ROUND((SUM(BG120:BG148)),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ROUND((SUM(BH120:BH148)),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ROUND((SUM(BI120:BI148)),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03 - Vytápění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Ladislav Pekárek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1060</v>
      </c>
      <c r="E97" s="163"/>
      <c r="F97" s="163"/>
      <c r="G97" s="163"/>
      <c r="H97" s="163"/>
      <c r="I97" s="164"/>
      <c r="J97" s="165">
        <f>J121</f>
        <v>0</v>
      </c>
      <c r="K97" s="161"/>
      <c r="L97" s="166"/>
    </row>
    <row r="98" spans="1:31" s="9" customFormat="1" ht="24.95" customHeight="1">
      <c r="B98" s="160"/>
      <c r="C98" s="161"/>
      <c r="D98" s="162" t="s">
        <v>1061</v>
      </c>
      <c r="E98" s="163"/>
      <c r="F98" s="163"/>
      <c r="G98" s="163"/>
      <c r="H98" s="163"/>
      <c r="I98" s="164"/>
      <c r="J98" s="165">
        <f>J127</f>
        <v>0</v>
      </c>
      <c r="K98" s="161"/>
      <c r="L98" s="166"/>
    </row>
    <row r="99" spans="1:31" s="9" customFormat="1" ht="24.95" customHeight="1">
      <c r="B99" s="160"/>
      <c r="C99" s="161"/>
      <c r="D99" s="162" t="s">
        <v>1062</v>
      </c>
      <c r="E99" s="163"/>
      <c r="F99" s="163"/>
      <c r="G99" s="163"/>
      <c r="H99" s="163"/>
      <c r="I99" s="164"/>
      <c r="J99" s="165">
        <f>J133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136</v>
      </c>
      <c r="E100" s="163"/>
      <c r="F100" s="163"/>
      <c r="G100" s="163"/>
      <c r="H100" s="163"/>
      <c r="I100" s="164"/>
      <c r="J100" s="165">
        <f>J146</f>
        <v>0</v>
      </c>
      <c r="K100" s="161"/>
      <c r="L100" s="166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114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151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54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138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17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27" t="str">
        <f>E7</f>
        <v>Stavební úpravy rehabilitace II nemocnice Třinec p.o.</v>
      </c>
      <c r="F110" s="328"/>
      <c r="G110" s="328"/>
      <c r="H110" s="328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113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79" t="str">
        <f>E9</f>
        <v>03 - Vytápění</v>
      </c>
      <c r="F112" s="329"/>
      <c r="G112" s="329"/>
      <c r="H112" s="329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21</v>
      </c>
      <c r="D114" s="35"/>
      <c r="E114" s="35"/>
      <c r="F114" s="26" t="str">
        <f>F12</f>
        <v xml:space="preserve"> </v>
      </c>
      <c r="G114" s="35"/>
      <c r="H114" s="35"/>
      <c r="I114" s="116" t="s">
        <v>23</v>
      </c>
      <c r="J114" s="65" t="str">
        <f>IF(J12="","",J12)</f>
        <v>28. 5. 2020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25</v>
      </c>
      <c r="D116" s="35"/>
      <c r="E116" s="35"/>
      <c r="F116" s="26" t="str">
        <f>E15</f>
        <v>Nemocnice Třinec, příspěvková organizace, Kaštanov</v>
      </c>
      <c r="G116" s="35"/>
      <c r="H116" s="35"/>
      <c r="I116" s="116" t="s">
        <v>31</v>
      </c>
      <c r="J116" s="31" t="str">
        <f>E21</f>
        <v>Stavební a rozvojová s.r.o.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5"/>
      <c r="E117" s="35"/>
      <c r="F117" s="26" t="str">
        <f>IF(E18="","",E18)</f>
        <v>Vyplň údaj</v>
      </c>
      <c r="G117" s="35"/>
      <c r="H117" s="35"/>
      <c r="I117" s="116" t="s">
        <v>34</v>
      </c>
      <c r="J117" s="31" t="str">
        <f>E24</f>
        <v>Ladislav Pekárek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0" customFormat="1" ht="29.25" customHeight="1">
      <c r="A119" s="167"/>
      <c r="B119" s="168"/>
      <c r="C119" s="169" t="s">
        <v>139</v>
      </c>
      <c r="D119" s="170" t="s">
        <v>62</v>
      </c>
      <c r="E119" s="170" t="s">
        <v>58</v>
      </c>
      <c r="F119" s="170" t="s">
        <v>59</v>
      </c>
      <c r="G119" s="170" t="s">
        <v>140</v>
      </c>
      <c r="H119" s="170" t="s">
        <v>141</v>
      </c>
      <c r="I119" s="171" t="s">
        <v>142</v>
      </c>
      <c r="J119" s="172" t="s">
        <v>118</v>
      </c>
      <c r="K119" s="173" t="s">
        <v>143</v>
      </c>
      <c r="L119" s="174"/>
      <c r="M119" s="74" t="s">
        <v>1</v>
      </c>
      <c r="N119" s="75" t="s">
        <v>41</v>
      </c>
      <c r="O119" s="75" t="s">
        <v>144</v>
      </c>
      <c r="P119" s="75" t="s">
        <v>145</v>
      </c>
      <c r="Q119" s="75" t="s">
        <v>146</v>
      </c>
      <c r="R119" s="75" t="s">
        <v>147</v>
      </c>
      <c r="S119" s="75" t="s">
        <v>148</v>
      </c>
      <c r="T119" s="76" t="s">
        <v>149</v>
      </c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</row>
    <row r="120" spans="1:65" s="2" customFormat="1" ht="22.9" customHeight="1">
      <c r="A120" s="33"/>
      <c r="B120" s="34"/>
      <c r="C120" s="81" t="s">
        <v>150</v>
      </c>
      <c r="D120" s="35"/>
      <c r="E120" s="35"/>
      <c r="F120" s="35"/>
      <c r="G120" s="35"/>
      <c r="H120" s="35"/>
      <c r="I120" s="114"/>
      <c r="J120" s="175">
        <f>BK120</f>
        <v>0</v>
      </c>
      <c r="K120" s="35"/>
      <c r="L120" s="38"/>
      <c r="M120" s="77"/>
      <c r="N120" s="176"/>
      <c r="O120" s="78"/>
      <c r="P120" s="177">
        <f>P121+P127+P133+P146</f>
        <v>0</v>
      </c>
      <c r="Q120" s="78"/>
      <c r="R120" s="177">
        <f>R121+R127+R133+R146</f>
        <v>7.2729999999999989E-2</v>
      </c>
      <c r="S120" s="78"/>
      <c r="T120" s="178">
        <f>T121+T127+T133+T146</f>
        <v>0.21199999999999999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76</v>
      </c>
      <c r="AU120" s="16" t="s">
        <v>120</v>
      </c>
      <c r="BK120" s="179">
        <f>BK121+BK127+BK133+BK146</f>
        <v>0</v>
      </c>
    </row>
    <row r="121" spans="1:65" s="11" customFormat="1" ht="25.9" customHeight="1">
      <c r="B121" s="180"/>
      <c r="C121" s="181"/>
      <c r="D121" s="182" t="s">
        <v>76</v>
      </c>
      <c r="E121" s="183" t="s">
        <v>1063</v>
      </c>
      <c r="F121" s="183" t="s">
        <v>1064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SUM(P122:P126)</f>
        <v>0</v>
      </c>
      <c r="Q121" s="188"/>
      <c r="R121" s="189">
        <f>SUM(R122:R126)</f>
        <v>5.1149999999999994E-2</v>
      </c>
      <c r="S121" s="188"/>
      <c r="T121" s="190">
        <f>SUM(T122:T126)</f>
        <v>0</v>
      </c>
      <c r="AR121" s="191" t="s">
        <v>87</v>
      </c>
      <c r="AT121" s="192" t="s">
        <v>76</v>
      </c>
      <c r="AU121" s="192" t="s">
        <v>77</v>
      </c>
      <c r="AY121" s="191" t="s">
        <v>153</v>
      </c>
      <c r="BK121" s="193">
        <f>SUM(BK122:BK126)</f>
        <v>0</v>
      </c>
    </row>
    <row r="122" spans="1:65" s="2" customFormat="1" ht="21.75" customHeight="1">
      <c r="A122" s="33"/>
      <c r="B122" s="34"/>
      <c r="C122" s="194" t="s">
        <v>85</v>
      </c>
      <c r="D122" s="194" t="s">
        <v>154</v>
      </c>
      <c r="E122" s="195" t="s">
        <v>1065</v>
      </c>
      <c r="F122" s="196" t="s">
        <v>1066</v>
      </c>
      <c r="G122" s="197" t="s">
        <v>277</v>
      </c>
      <c r="H122" s="198">
        <v>95</v>
      </c>
      <c r="I122" s="199"/>
      <c r="J122" s="200">
        <f>ROUND(I122*H122,2)</f>
        <v>0</v>
      </c>
      <c r="K122" s="201"/>
      <c r="L122" s="38"/>
      <c r="M122" s="202" t="s">
        <v>1</v>
      </c>
      <c r="N122" s="203" t="s">
        <v>42</v>
      </c>
      <c r="O122" s="70"/>
      <c r="P122" s="204">
        <f>O122*H122</f>
        <v>0</v>
      </c>
      <c r="Q122" s="204">
        <v>4.4999999999999999E-4</v>
      </c>
      <c r="R122" s="204">
        <f>Q122*H122</f>
        <v>4.2749999999999996E-2</v>
      </c>
      <c r="S122" s="204">
        <v>0</v>
      </c>
      <c r="T122" s="20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6" t="s">
        <v>274</v>
      </c>
      <c r="AT122" s="206" t="s">
        <v>154</v>
      </c>
      <c r="AU122" s="206" t="s">
        <v>85</v>
      </c>
      <c r="AY122" s="16" t="s">
        <v>153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85</v>
      </c>
      <c r="BK122" s="207">
        <f>ROUND(I122*H122,2)</f>
        <v>0</v>
      </c>
      <c r="BL122" s="16" t="s">
        <v>274</v>
      </c>
      <c r="BM122" s="206" t="s">
        <v>1067</v>
      </c>
    </row>
    <row r="123" spans="1:65" s="2" customFormat="1" ht="21.75" customHeight="1">
      <c r="A123" s="33"/>
      <c r="B123" s="34"/>
      <c r="C123" s="194" t="s">
        <v>87</v>
      </c>
      <c r="D123" s="194" t="s">
        <v>154</v>
      </c>
      <c r="E123" s="195" t="s">
        <v>1068</v>
      </c>
      <c r="F123" s="196" t="s">
        <v>1069</v>
      </c>
      <c r="G123" s="197" t="s">
        <v>277</v>
      </c>
      <c r="H123" s="198">
        <v>15</v>
      </c>
      <c r="I123" s="199"/>
      <c r="J123" s="200">
        <f>ROUND(I123*H123,2)</f>
        <v>0</v>
      </c>
      <c r="K123" s="201"/>
      <c r="L123" s="38"/>
      <c r="M123" s="202" t="s">
        <v>1</v>
      </c>
      <c r="N123" s="203" t="s">
        <v>42</v>
      </c>
      <c r="O123" s="70"/>
      <c r="P123" s="204">
        <f>O123*H123</f>
        <v>0</v>
      </c>
      <c r="Q123" s="204">
        <v>5.5999999999999995E-4</v>
      </c>
      <c r="R123" s="204">
        <f>Q123*H123</f>
        <v>8.3999999999999995E-3</v>
      </c>
      <c r="S123" s="204">
        <v>0</v>
      </c>
      <c r="T123" s="20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6" t="s">
        <v>274</v>
      </c>
      <c r="AT123" s="206" t="s">
        <v>154</v>
      </c>
      <c r="AU123" s="206" t="s">
        <v>85</v>
      </c>
      <c r="AY123" s="16" t="s">
        <v>153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6" t="s">
        <v>85</v>
      </c>
      <c r="BK123" s="207">
        <f>ROUND(I123*H123,2)</f>
        <v>0</v>
      </c>
      <c r="BL123" s="16" t="s">
        <v>274</v>
      </c>
      <c r="BM123" s="206" t="s">
        <v>1070</v>
      </c>
    </row>
    <row r="124" spans="1:65" s="2" customFormat="1" ht="21.75" customHeight="1">
      <c r="A124" s="33"/>
      <c r="B124" s="34"/>
      <c r="C124" s="194" t="s">
        <v>151</v>
      </c>
      <c r="D124" s="194" t="s">
        <v>154</v>
      </c>
      <c r="E124" s="195" t="s">
        <v>1071</v>
      </c>
      <c r="F124" s="196" t="s">
        <v>1072</v>
      </c>
      <c r="G124" s="197" t="s">
        <v>277</v>
      </c>
      <c r="H124" s="198">
        <v>110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42</v>
      </c>
      <c r="O124" s="70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274</v>
      </c>
      <c r="AT124" s="206" t="s">
        <v>154</v>
      </c>
      <c r="AU124" s="206" t="s">
        <v>85</v>
      </c>
      <c r="AY124" s="16" t="s">
        <v>153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" t="s">
        <v>85</v>
      </c>
      <c r="BK124" s="207">
        <f>ROUND(I124*H124,2)</f>
        <v>0</v>
      </c>
      <c r="BL124" s="16" t="s">
        <v>274</v>
      </c>
      <c r="BM124" s="206" t="s">
        <v>1073</v>
      </c>
    </row>
    <row r="125" spans="1:65" s="2" customFormat="1" ht="16.5" customHeight="1">
      <c r="A125" s="33"/>
      <c r="B125" s="34"/>
      <c r="C125" s="194" t="s">
        <v>158</v>
      </c>
      <c r="D125" s="194" t="s">
        <v>154</v>
      </c>
      <c r="E125" s="195" t="s">
        <v>1074</v>
      </c>
      <c r="F125" s="196" t="s">
        <v>1075</v>
      </c>
      <c r="G125" s="197" t="s">
        <v>1076</v>
      </c>
      <c r="H125" s="198">
        <v>1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42</v>
      </c>
      <c r="O125" s="70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274</v>
      </c>
      <c r="AT125" s="206" t="s">
        <v>154</v>
      </c>
      <c r="AU125" s="206" t="s">
        <v>85</v>
      </c>
      <c r="AY125" s="16" t="s">
        <v>153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85</v>
      </c>
      <c r="BK125" s="207">
        <f>ROUND(I125*H125,2)</f>
        <v>0</v>
      </c>
      <c r="BL125" s="16" t="s">
        <v>274</v>
      </c>
      <c r="BM125" s="206" t="s">
        <v>1077</v>
      </c>
    </row>
    <row r="126" spans="1:65" s="2" customFormat="1" ht="33" customHeight="1">
      <c r="A126" s="33"/>
      <c r="B126" s="34"/>
      <c r="C126" s="194" t="s">
        <v>188</v>
      </c>
      <c r="D126" s="194" t="s">
        <v>154</v>
      </c>
      <c r="E126" s="195" t="s">
        <v>1078</v>
      </c>
      <c r="F126" s="196" t="s">
        <v>1079</v>
      </c>
      <c r="G126" s="197" t="s">
        <v>507</v>
      </c>
      <c r="H126" s="252"/>
      <c r="I126" s="199"/>
      <c r="J126" s="200">
        <f>ROUND(I126*H126,2)</f>
        <v>0</v>
      </c>
      <c r="K126" s="201"/>
      <c r="L126" s="38"/>
      <c r="M126" s="202" t="s">
        <v>1</v>
      </c>
      <c r="N126" s="203" t="s">
        <v>42</v>
      </c>
      <c r="O126" s="70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274</v>
      </c>
      <c r="AT126" s="206" t="s">
        <v>154</v>
      </c>
      <c r="AU126" s="206" t="s">
        <v>85</v>
      </c>
      <c r="AY126" s="16" t="s">
        <v>153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85</v>
      </c>
      <c r="BK126" s="207">
        <f>ROUND(I126*H126,2)</f>
        <v>0</v>
      </c>
      <c r="BL126" s="16" t="s">
        <v>274</v>
      </c>
      <c r="BM126" s="206" t="s">
        <v>1080</v>
      </c>
    </row>
    <row r="127" spans="1:65" s="11" customFormat="1" ht="25.9" customHeight="1">
      <c r="B127" s="180"/>
      <c r="C127" s="181"/>
      <c r="D127" s="182" t="s">
        <v>76</v>
      </c>
      <c r="E127" s="183" t="s">
        <v>1081</v>
      </c>
      <c r="F127" s="183" t="s">
        <v>1082</v>
      </c>
      <c r="G127" s="181"/>
      <c r="H127" s="181"/>
      <c r="I127" s="184"/>
      <c r="J127" s="185">
        <f>BK127</f>
        <v>0</v>
      </c>
      <c r="K127" s="181"/>
      <c r="L127" s="186"/>
      <c r="M127" s="187"/>
      <c r="N127" s="188"/>
      <c r="O127" s="188"/>
      <c r="P127" s="189">
        <f>SUM(P128:P132)</f>
        <v>0</v>
      </c>
      <c r="Q127" s="188"/>
      <c r="R127" s="189">
        <f>SUM(R128:R132)</f>
        <v>1.0880000000000001E-2</v>
      </c>
      <c r="S127" s="188"/>
      <c r="T127" s="190">
        <f>SUM(T128:T132)</f>
        <v>1.44E-2</v>
      </c>
      <c r="AR127" s="191" t="s">
        <v>87</v>
      </c>
      <c r="AT127" s="192" t="s">
        <v>76</v>
      </c>
      <c r="AU127" s="192" t="s">
        <v>77</v>
      </c>
      <c r="AY127" s="191" t="s">
        <v>153</v>
      </c>
      <c r="BK127" s="193">
        <f>SUM(BK128:BK132)</f>
        <v>0</v>
      </c>
    </row>
    <row r="128" spans="1:65" s="2" customFormat="1" ht="21.75" customHeight="1">
      <c r="A128" s="33"/>
      <c r="B128" s="34"/>
      <c r="C128" s="194" t="s">
        <v>186</v>
      </c>
      <c r="D128" s="194" t="s">
        <v>154</v>
      </c>
      <c r="E128" s="195" t="s">
        <v>1083</v>
      </c>
      <c r="F128" s="196" t="s">
        <v>1084</v>
      </c>
      <c r="G128" s="197" t="s">
        <v>290</v>
      </c>
      <c r="H128" s="198">
        <v>16</v>
      </c>
      <c r="I128" s="199"/>
      <c r="J128" s="200">
        <f>ROUND(I128*H128,2)</f>
        <v>0</v>
      </c>
      <c r="K128" s="201"/>
      <c r="L128" s="38"/>
      <c r="M128" s="202" t="s">
        <v>1</v>
      </c>
      <c r="N128" s="203" t="s">
        <v>42</v>
      </c>
      <c r="O128" s="70"/>
      <c r="P128" s="204">
        <f>O128*H128</f>
        <v>0</v>
      </c>
      <c r="Q128" s="204">
        <v>4.0000000000000003E-5</v>
      </c>
      <c r="R128" s="204">
        <f>Q128*H128</f>
        <v>6.4000000000000005E-4</v>
      </c>
      <c r="S128" s="204">
        <v>4.4999999999999999E-4</v>
      </c>
      <c r="T128" s="205">
        <f>S128*H128</f>
        <v>7.1999999999999998E-3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274</v>
      </c>
      <c r="AT128" s="206" t="s">
        <v>154</v>
      </c>
      <c r="AU128" s="206" t="s">
        <v>85</v>
      </c>
      <c r="AY128" s="16" t="s">
        <v>153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85</v>
      </c>
      <c r="BK128" s="207">
        <f>ROUND(I128*H128,2)</f>
        <v>0</v>
      </c>
      <c r="BL128" s="16" t="s">
        <v>274</v>
      </c>
      <c r="BM128" s="206" t="s">
        <v>1085</v>
      </c>
    </row>
    <row r="129" spans="1:65" s="2" customFormat="1" ht="16.5" customHeight="1">
      <c r="A129" s="33"/>
      <c r="B129" s="34"/>
      <c r="C129" s="194" t="s">
        <v>198</v>
      </c>
      <c r="D129" s="194" t="s">
        <v>154</v>
      </c>
      <c r="E129" s="195" t="s">
        <v>1086</v>
      </c>
      <c r="F129" s="196" t="s">
        <v>1087</v>
      </c>
      <c r="G129" s="197" t="s">
        <v>290</v>
      </c>
      <c r="H129" s="198">
        <v>16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42</v>
      </c>
      <c r="O129" s="70"/>
      <c r="P129" s="204">
        <f>O129*H129</f>
        <v>0</v>
      </c>
      <c r="Q129" s="204">
        <v>9.0000000000000006E-5</v>
      </c>
      <c r="R129" s="204">
        <f>Q129*H129</f>
        <v>1.4400000000000001E-3</v>
      </c>
      <c r="S129" s="204">
        <v>4.4999999999999999E-4</v>
      </c>
      <c r="T129" s="205">
        <f>S129*H129</f>
        <v>7.1999999999999998E-3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274</v>
      </c>
      <c r="AT129" s="206" t="s">
        <v>154</v>
      </c>
      <c r="AU129" s="206" t="s">
        <v>85</v>
      </c>
      <c r="AY129" s="16" t="s">
        <v>153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85</v>
      </c>
      <c r="BK129" s="207">
        <f>ROUND(I129*H129,2)</f>
        <v>0</v>
      </c>
      <c r="BL129" s="16" t="s">
        <v>274</v>
      </c>
      <c r="BM129" s="206" t="s">
        <v>1088</v>
      </c>
    </row>
    <row r="130" spans="1:65" s="2" customFormat="1" ht="33" customHeight="1">
      <c r="A130" s="33"/>
      <c r="B130" s="34"/>
      <c r="C130" s="194" t="s">
        <v>202</v>
      </c>
      <c r="D130" s="194" t="s">
        <v>154</v>
      </c>
      <c r="E130" s="195" t="s">
        <v>1089</v>
      </c>
      <c r="F130" s="196" t="s">
        <v>1090</v>
      </c>
      <c r="G130" s="197" t="s">
        <v>290</v>
      </c>
      <c r="H130" s="198">
        <v>16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42</v>
      </c>
      <c r="O130" s="70"/>
      <c r="P130" s="204">
        <f>O130*H130</f>
        <v>0</v>
      </c>
      <c r="Q130" s="204">
        <v>2.9E-4</v>
      </c>
      <c r="R130" s="204">
        <f>Q130*H130</f>
        <v>4.64E-3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274</v>
      </c>
      <c r="AT130" s="206" t="s">
        <v>154</v>
      </c>
      <c r="AU130" s="206" t="s">
        <v>85</v>
      </c>
      <c r="AY130" s="16" t="s">
        <v>153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85</v>
      </c>
      <c r="BK130" s="207">
        <f>ROUND(I130*H130,2)</f>
        <v>0</v>
      </c>
      <c r="BL130" s="16" t="s">
        <v>274</v>
      </c>
      <c r="BM130" s="206" t="s">
        <v>1091</v>
      </c>
    </row>
    <row r="131" spans="1:65" s="2" customFormat="1" ht="21.75" customHeight="1">
      <c r="A131" s="33"/>
      <c r="B131" s="34"/>
      <c r="C131" s="194" t="s">
        <v>208</v>
      </c>
      <c r="D131" s="194" t="s">
        <v>154</v>
      </c>
      <c r="E131" s="195" t="s">
        <v>1092</v>
      </c>
      <c r="F131" s="196" t="s">
        <v>1093</v>
      </c>
      <c r="G131" s="197" t="s">
        <v>290</v>
      </c>
      <c r="H131" s="198">
        <v>16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42</v>
      </c>
      <c r="O131" s="70"/>
      <c r="P131" s="204">
        <f>O131*H131</f>
        <v>0</v>
      </c>
      <c r="Q131" s="204">
        <v>2.5999999999999998E-4</v>
      </c>
      <c r="R131" s="204">
        <f>Q131*H131</f>
        <v>4.1599999999999996E-3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274</v>
      </c>
      <c r="AT131" s="206" t="s">
        <v>154</v>
      </c>
      <c r="AU131" s="206" t="s">
        <v>85</v>
      </c>
      <c r="AY131" s="16" t="s">
        <v>153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85</v>
      </c>
      <c r="BK131" s="207">
        <f>ROUND(I131*H131,2)</f>
        <v>0</v>
      </c>
      <c r="BL131" s="16" t="s">
        <v>274</v>
      </c>
      <c r="BM131" s="206" t="s">
        <v>1094</v>
      </c>
    </row>
    <row r="132" spans="1:65" s="2" customFormat="1" ht="33" customHeight="1">
      <c r="A132" s="33"/>
      <c r="B132" s="34"/>
      <c r="C132" s="194" t="s">
        <v>213</v>
      </c>
      <c r="D132" s="194" t="s">
        <v>154</v>
      </c>
      <c r="E132" s="195" t="s">
        <v>1095</v>
      </c>
      <c r="F132" s="196" t="s">
        <v>1096</v>
      </c>
      <c r="G132" s="197" t="s">
        <v>507</v>
      </c>
      <c r="H132" s="252"/>
      <c r="I132" s="199"/>
      <c r="J132" s="200">
        <f>ROUND(I132*H132,2)</f>
        <v>0</v>
      </c>
      <c r="K132" s="201"/>
      <c r="L132" s="38"/>
      <c r="M132" s="202" t="s">
        <v>1</v>
      </c>
      <c r="N132" s="203" t="s">
        <v>42</v>
      </c>
      <c r="O132" s="70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274</v>
      </c>
      <c r="AT132" s="206" t="s">
        <v>154</v>
      </c>
      <c r="AU132" s="206" t="s">
        <v>85</v>
      </c>
      <c r="AY132" s="16" t="s">
        <v>153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85</v>
      </c>
      <c r="BK132" s="207">
        <f>ROUND(I132*H132,2)</f>
        <v>0</v>
      </c>
      <c r="BL132" s="16" t="s">
        <v>274</v>
      </c>
      <c r="BM132" s="206" t="s">
        <v>1097</v>
      </c>
    </row>
    <row r="133" spans="1:65" s="11" customFormat="1" ht="25.9" customHeight="1">
      <c r="B133" s="180"/>
      <c r="C133" s="181"/>
      <c r="D133" s="182" t="s">
        <v>76</v>
      </c>
      <c r="E133" s="183" t="s">
        <v>1098</v>
      </c>
      <c r="F133" s="183" t="s">
        <v>1099</v>
      </c>
      <c r="G133" s="181"/>
      <c r="H133" s="181"/>
      <c r="I133" s="184"/>
      <c r="J133" s="185">
        <f>BK133</f>
        <v>0</v>
      </c>
      <c r="K133" s="181"/>
      <c r="L133" s="186"/>
      <c r="M133" s="187"/>
      <c r="N133" s="188"/>
      <c r="O133" s="188"/>
      <c r="P133" s="189">
        <f>SUM(P134:P145)</f>
        <v>0</v>
      </c>
      <c r="Q133" s="188"/>
      <c r="R133" s="189">
        <f>SUM(R134:R145)</f>
        <v>8.0000000000000004E-4</v>
      </c>
      <c r="S133" s="188"/>
      <c r="T133" s="190">
        <f>SUM(T134:T145)</f>
        <v>0.1976</v>
      </c>
      <c r="AR133" s="191" t="s">
        <v>87</v>
      </c>
      <c r="AT133" s="192" t="s">
        <v>76</v>
      </c>
      <c r="AU133" s="192" t="s">
        <v>77</v>
      </c>
      <c r="AY133" s="191" t="s">
        <v>153</v>
      </c>
      <c r="BK133" s="193">
        <f>SUM(BK134:BK145)</f>
        <v>0</v>
      </c>
    </row>
    <row r="134" spans="1:65" s="2" customFormat="1" ht="21.75" customHeight="1">
      <c r="A134" s="33"/>
      <c r="B134" s="34"/>
      <c r="C134" s="194" t="s">
        <v>226</v>
      </c>
      <c r="D134" s="194" t="s">
        <v>154</v>
      </c>
      <c r="E134" s="195" t="s">
        <v>1100</v>
      </c>
      <c r="F134" s="196" t="s">
        <v>1101</v>
      </c>
      <c r="G134" s="197" t="s">
        <v>290</v>
      </c>
      <c r="H134" s="198">
        <v>16</v>
      </c>
      <c r="I134" s="199"/>
      <c r="J134" s="200">
        <f t="shared" ref="J134:J145" si="0">ROUND(I134*H134,2)</f>
        <v>0</v>
      </c>
      <c r="K134" s="201"/>
      <c r="L134" s="38"/>
      <c r="M134" s="202" t="s">
        <v>1</v>
      </c>
      <c r="N134" s="203" t="s">
        <v>42</v>
      </c>
      <c r="O134" s="70"/>
      <c r="P134" s="204">
        <f t="shared" ref="P134:P145" si="1">O134*H134</f>
        <v>0</v>
      </c>
      <c r="Q134" s="204">
        <v>5.0000000000000002E-5</v>
      </c>
      <c r="R134" s="204">
        <f t="shared" ref="R134:R145" si="2">Q134*H134</f>
        <v>8.0000000000000004E-4</v>
      </c>
      <c r="S134" s="204">
        <v>1.235E-2</v>
      </c>
      <c r="T134" s="205">
        <f t="shared" ref="T134:T145" si="3">S134*H134</f>
        <v>0.1976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274</v>
      </c>
      <c r="AT134" s="206" t="s">
        <v>154</v>
      </c>
      <c r="AU134" s="206" t="s">
        <v>85</v>
      </c>
      <c r="AY134" s="16" t="s">
        <v>153</v>
      </c>
      <c r="BE134" s="207">
        <f t="shared" ref="BE134:BE145" si="4">IF(N134="základní",J134,0)</f>
        <v>0</v>
      </c>
      <c r="BF134" s="207">
        <f t="shared" ref="BF134:BF145" si="5">IF(N134="snížená",J134,0)</f>
        <v>0</v>
      </c>
      <c r="BG134" s="207">
        <f t="shared" ref="BG134:BG145" si="6">IF(N134="zákl. přenesená",J134,0)</f>
        <v>0</v>
      </c>
      <c r="BH134" s="207">
        <f t="shared" ref="BH134:BH145" si="7">IF(N134="sníž. přenesená",J134,0)</f>
        <v>0</v>
      </c>
      <c r="BI134" s="207">
        <f t="shared" ref="BI134:BI145" si="8">IF(N134="nulová",J134,0)</f>
        <v>0</v>
      </c>
      <c r="BJ134" s="16" t="s">
        <v>85</v>
      </c>
      <c r="BK134" s="207">
        <f t="shared" ref="BK134:BK145" si="9">ROUND(I134*H134,2)</f>
        <v>0</v>
      </c>
      <c r="BL134" s="16" t="s">
        <v>274</v>
      </c>
      <c r="BM134" s="206" t="s">
        <v>1102</v>
      </c>
    </row>
    <row r="135" spans="1:65" s="2" customFormat="1" ht="21.75" customHeight="1">
      <c r="A135" s="33"/>
      <c r="B135" s="34"/>
      <c r="C135" s="194" t="s">
        <v>230</v>
      </c>
      <c r="D135" s="194" t="s">
        <v>154</v>
      </c>
      <c r="E135" s="195" t="s">
        <v>1103</v>
      </c>
      <c r="F135" s="196" t="s">
        <v>1104</v>
      </c>
      <c r="G135" s="197" t="s">
        <v>290</v>
      </c>
      <c r="H135" s="198">
        <v>7</v>
      </c>
      <c r="I135" s="199"/>
      <c r="J135" s="200">
        <f t="shared" si="0"/>
        <v>0</v>
      </c>
      <c r="K135" s="201"/>
      <c r="L135" s="38"/>
      <c r="M135" s="202" t="s">
        <v>1</v>
      </c>
      <c r="N135" s="203" t="s">
        <v>42</v>
      </c>
      <c r="O135" s="70"/>
      <c r="P135" s="204">
        <f t="shared" si="1"/>
        <v>0</v>
      </c>
      <c r="Q135" s="204">
        <v>0</v>
      </c>
      <c r="R135" s="204">
        <f t="shared" si="2"/>
        <v>0</v>
      </c>
      <c r="S135" s="204">
        <v>0</v>
      </c>
      <c r="T135" s="205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274</v>
      </c>
      <c r="AT135" s="206" t="s">
        <v>154</v>
      </c>
      <c r="AU135" s="206" t="s">
        <v>85</v>
      </c>
      <c r="AY135" s="16" t="s">
        <v>153</v>
      </c>
      <c r="BE135" s="207">
        <f t="shared" si="4"/>
        <v>0</v>
      </c>
      <c r="BF135" s="207">
        <f t="shared" si="5"/>
        <v>0</v>
      </c>
      <c r="BG135" s="207">
        <f t="shared" si="6"/>
        <v>0</v>
      </c>
      <c r="BH135" s="207">
        <f t="shared" si="7"/>
        <v>0</v>
      </c>
      <c r="BI135" s="207">
        <f t="shared" si="8"/>
        <v>0</v>
      </c>
      <c r="BJ135" s="16" t="s">
        <v>85</v>
      </c>
      <c r="BK135" s="207">
        <f t="shared" si="9"/>
        <v>0</v>
      </c>
      <c r="BL135" s="16" t="s">
        <v>274</v>
      </c>
      <c r="BM135" s="206" t="s">
        <v>1105</v>
      </c>
    </row>
    <row r="136" spans="1:65" s="2" customFormat="1" ht="16.5" customHeight="1">
      <c r="A136" s="33"/>
      <c r="B136" s="34"/>
      <c r="C136" s="241" t="s">
        <v>243</v>
      </c>
      <c r="D136" s="241" t="s">
        <v>295</v>
      </c>
      <c r="E136" s="242" t="s">
        <v>1106</v>
      </c>
      <c r="F136" s="243" t="s">
        <v>1107</v>
      </c>
      <c r="G136" s="244" t="s">
        <v>514</v>
      </c>
      <c r="H136" s="245">
        <v>1</v>
      </c>
      <c r="I136" s="246"/>
      <c r="J136" s="247">
        <f t="shared" si="0"/>
        <v>0</v>
      </c>
      <c r="K136" s="248"/>
      <c r="L136" s="249"/>
      <c r="M136" s="250" t="s">
        <v>1</v>
      </c>
      <c r="N136" s="251" t="s">
        <v>42</v>
      </c>
      <c r="O136" s="70"/>
      <c r="P136" s="204">
        <f t="shared" si="1"/>
        <v>0</v>
      </c>
      <c r="Q136" s="204">
        <v>0</v>
      </c>
      <c r="R136" s="204">
        <f t="shared" si="2"/>
        <v>0</v>
      </c>
      <c r="S136" s="204">
        <v>0</v>
      </c>
      <c r="T136" s="205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362</v>
      </c>
      <c r="AT136" s="206" t="s">
        <v>295</v>
      </c>
      <c r="AU136" s="206" t="s">
        <v>85</v>
      </c>
      <c r="AY136" s="16" t="s">
        <v>153</v>
      </c>
      <c r="BE136" s="207">
        <f t="shared" si="4"/>
        <v>0</v>
      </c>
      <c r="BF136" s="207">
        <f t="shared" si="5"/>
        <v>0</v>
      </c>
      <c r="BG136" s="207">
        <f t="shared" si="6"/>
        <v>0</v>
      </c>
      <c r="BH136" s="207">
        <f t="shared" si="7"/>
        <v>0</v>
      </c>
      <c r="BI136" s="207">
        <f t="shared" si="8"/>
        <v>0</v>
      </c>
      <c r="BJ136" s="16" t="s">
        <v>85</v>
      </c>
      <c r="BK136" s="207">
        <f t="shared" si="9"/>
        <v>0</v>
      </c>
      <c r="BL136" s="16" t="s">
        <v>274</v>
      </c>
      <c r="BM136" s="206" t="s">
        <v>1108</v>
      </c>
    </row>
    <row r="137" spans="1:65" s="2" customFormat="1" ht="16.5" customHeight="1">
      <c r="A137" s="33"/>
      <c r="B137" s="34"/>
      <c r="C137" s="241" t="s">
        <v>252</v>
      </c>
      <c r="D137" s="241" t="s">
        <v>295</v>
      </c>
      <c r="E137" s="242" t="s">
        <v>1109</v>
      </c>
      <c r="F137" s="243" t="s">
        <v>1110</v>
      </c>
      <c r="G137" s="244" t="s">
        <v>514</v>
      </c>
      <c r="H137" s="245">
        <v>2</v>
      </c>
      <c r="I137" s="246"/>
      <c r="J137" s="247">
        <f t="shared" si="0"/>
        <v>0</v>
      </c>
      <c r="K137" s="248"/>
      <c r="L137" s="249"/>
      <c r="M137" s="250" t="s">
        <v>1</v>
      </c>
      <c r="N137" s="251" t="s">
        <v>42</v>
      </c>
      <c r="O137" s="70"/>
      <c r="P137" s="204">
        <f t="shared" si="1"/>
        <v>0</v>
      </c>
      <c r="Q137" s="204">
        <v>0</v>
      </c>
      <c r="R137" s="204">
        <f t="shared" si="2"/>
        <v>0</v>
      </c>
      <c r="S137" s="204">
        <v>0</v>
      </c>
      <c r="T137" s="205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362</v>
      </c>
      <c r="AT137" s="206" t="s">
        <v>295</v>
      </c>
      <c r="AU137" s="206" t="s">
        <v>85</v>
      </c>
      <c r="AY137" s="16" t="s">
        <v>153</v>
      </c>
      <c r="BE137" s="207">
        <f t="shared" si="4"/>
        <v>0</v>
      </c>
      <c r="BF137" s="207">
        <f t="shared" si="5"/>
        <v>0</v>
      </c>
      <c r="BG137" s="207">
        <f t="shared" si="6"/>
        <v>0</v>
      </c>
      <c r="BH137" s="207">
        <f t="shared" si="7"/>
        <v>0</v>
      </c>
      <c r="BI137" s="207">
        <f t="shared" si="8"/>
        <v>0</v>
      </c>
      <c r="BJ137" s="16" t="s">
        <v>85</v>
      </c>
      <c r="BK137" s="207">
        <f t="shared" si="9"/>
        <v>0</v>
      </c>
      <c r="BL137" s="16" t="s">
        <v>274</v>
      </c>
      <c r="BM137" s="206" t="s">
        <v>1111</v>
      </c>
    </row>
    <row r="138" spans="1:65" s="2" customFormat="1" ht="16.5" customHeight="1">
      <c r="A138" s="33"/>
      <c r="B138" s="34"/>
      <c r="C138" s="241" t="s">
        <v>8</v>
      </c>
      <c r="D138" s="241" t="s">
        <v>295</v>
      </c>
      <c r="E138" s="242" t="s">
        <v>1112</v>
      </c>
      <c r="F138" s="243" t="s">
        <v>1113</v>
      </c>
      <c r="G138" s="244" t="s">
        <v>514</v>
      </c>
      <c r="H138" s="245">
        <v>4</v>
      </c>
      <c r="I138" s="246"/>
      <c r="J138" s="247">
        <f t="shared" si="0"/>
        <v>0</v>
      </c>
      <c r="K138" s="248"/>
      <c r="L138" s="249"/>
      <c r="M138" s="250" t="s">
        <v>1</v>
      </c>
      <c r="N138" s="251" t="s">
        <v>42</v>
      </c>
      <c r="O138" s="70"/>
      <c r="P138" s="204">
        <f t="shared" si="1"/>
        <v>0</v>
      </c>
      <c r="Q138" s="204">
        <v>0</v>
      </c>
      <c r="R138" s="204">
        <f t="shared" si="2"/>
        <v>0</v>
      </c>
      <c r="S138" s="204">
        <v>0</v>
      </c>
      <c r="T138" s="205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362</v>
      </c>
      <c r="AT138" s="206" t="s">
        <v>295</v>
      </c>
      <c r="AU138" s="206" t="s">
        <v>85</v>
      </c>
      <c r="AY138" s="16" t="s">
        <v>153</v>
      </c>
      <c r="BE138" s="207">
        <f t="shared" si="4"/>
        <v>0</v>
      </c>
      <c r="BF138" s="207">
        <f t="shared" si="5"/>
        <v>0</v>
      </c>
      <c r="BG138" s="207">
        <f t="shared" si="6"/>
        <v>0</v>
      </c>
      <c r="BH138" s="207">
        <f t="shared" si="7"/>
        <v>0</v>
      </c>
      <c r="BI138" s="207">
        <f t="shared" si="8"/>
        <v>0</v>
      </c>
      <c r="BJ138" s="16" t="s">
        <v>85</v>
      </c>
      <c r="BK138" s="207">
        <f t="shared" si="9"/>
        <v>0</v>
      </c>
      <c r="BL138" s="16" t="s">
        <v>274</v>
      </c>
      <c r="BM138" s="206" t="s">
        <v>1114</v>
      </c>
    </row>
    <row r="139" spans="1:65" s="2" customFormat="1" ht="21.75" customHeight="1">
      <c r="A139" s="33"/>
      <c r="B139" s="34"/>
      <c r="C139" s="194" t="s">
        <v>274</v>
      </c>
      <c r="D139" s="194" t="s">
        <v>154</v>
      </c>
      <c r="E139" s="195" t="s">
        <v>1115</v>
      </c>
      <c r="F139" s="196" t="s">
        <v>1116</v>
      </c>
      <c r="G139" s="197" t="s">
        <v>290</v>
      </c>
      <c r="H139" s="198">
        <v>8</v>
      </c>
      <c r="I139" s="199"/>
      <c r="J139" s="200">
        <f t="shared" si="0"/>
        <v>0</v>
      </c>
      <c r="K139" s="201"/>
      <c r="L139" s="38"/>
      <c r="M139" s="202" t="s">
        <v>1</v>
      </c>
      <c r="N139" s="203" t="s">
        <v>42</v>
      </c>
      <c r="O139" s="70"/>
      <c r="P139" s="204">
        <f t="shared" si="1"/>
        <v>0</v>
      </c>
      <c r="Q139" s="204">
        <v>0</v>
      </c>
      <c r="R139" s="204">
        <f t="shared" si="2"/>
        <v>0</v>
      </c>
      <c r="S139" s="204">
        <v>0</v>
      </c>
      <c r="T139" s="205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274</v>
      </c>
      <c r="AT139" s="206" t="s">
        <v>154</v>
      </c>
      <c r="AU139" s="206" t="s">
        <v>85</v>
      </c>
      <c r="AY139" s="16" t="s">
        <v>153</v>
      </c>
      <c r="BE139" s="207">
        <f t="shared" si="4"/>
        <v>0</v>
      </c>
      <c r="BF139" s="207">
        <f t="shared" si="5"/>
        <v>0</v>
      </c>
      <c r="BG139" s="207">
        <f t="shared" si="6"/>
        <v>0</v>
      </c>
      <c r="BH139" s="207">
        <f t="shared" si="7"/>
        <v>0</v>
      </c>
      <c r="BI139" s="207">
        <f t="shared" si="8"/>
        <v>0</v>
      </c>
      <c r="BJ139" s="16" t="s">
        <v>85</v>
      </c>
      <c r="BK139" s="207">
        <f t="shared" si="9"/>
        <v>0</v>
      </c>
      <c r="BL139" s="16" t="s">
        <v>274</v>
      </c>
      <c r="BM139" s="206" t="s">
        <v>1117</v>
      </c>
    </row>
    <row r="140" spans="1:65" s="2" customFormat="1" ht="16.5" customHeight="1">
      <c r="A140" s="33"/>
      <c r="B140" s="34"/>
      <c r="C140" s="241" t="s">
        <v>287</v>
      </c>
      <c r="D140" s="241" t="s">
        <v>295</v>
      </c>
      <c r="E140" s="242" t="s">
        <v>1118</v>
      </c>
      <c r="F140" s="243" t="s">
        <v>1119</v>
      </c>
      <c r="G140" s="244" t="s">
        <v>514</v>
      </c>
      <c r="H140" s="245">
        <v>5</v>
      </c>
      <c r="I140" s="246"/>
      <c r="J140" s="247">
        <f t="shared" si="0"/>
        <v>0</v>
      </c>
      <c r="K140" s="248"/>
      <c r="L140" s="249"/>
      <c r="M140" s="250" t="s">
        <v>1</v>
      </c>
      <c r="N140" s="251" t="s">
        <v>42</v>
      </c>
      <c r="O140" s="70"/>
      <c r="P140" s="204">
        <f t="shared" si="1"/>
        <v>0</v>
      </c>
      <c r="Q140" s="204">
        <v>0</v>
      </c>
      <c r="R140" s="204">
        <f t="shared" si="2"/>
        <v>0</v>
      </c>
      <c r="S140" s="204">
        <v>0</v>
      </c>
      <c r="T140" s="205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362</v>
      </c>
      <c r="AT140" s="206" t="s">
        <v>295</v>
      </c>
      <c r="AU140" s="206" t="s">
        <v>85</v>
      </c>
      <c r="AY140" s="16" t="s">
        <v>153</v>
      </c>
      <c r="BE140" s="207">
        <f t="shared" si="4"/>
        <v>0</v>
      </c>
      <c r="BF140" s="207">
        <f t="shared" si="5"/>
        <v>0</v>
      </c>
      <c r="BG140" s="207">
        <f t="shared" si="6"/>
        <v>0</v>
      </c>
      <c r="BH140" s="207">
        <f t="shared" si="7"/>
        <v>0</v>
      </c>
      <c r="BI140" s="207">
        <f t="shared" si="8"/>
        <v>0</v>
      </c>
      <c r="BJ140" s="16" t="s">
        <v>85</v>
      </c>
      <c r="BK140" s="207">
        <f t="shared" si="9"/>
        <v>0</v>
      </c>
      <c r="BL140" s="16" t="s">
        <v>274</v>
      </c>
      <c r="BM140" s="206" t="s">
        <v>1120</v>
      </c>
    </row>
    <row r="141" spans="1:65" s="2" customFormat="1" ht="16.5" customHeight="1">
      <c r="A141" s="33"/>
      <c r="B141" s="34"/>
      <c r="C141" s="241" t="s">
        <v>294</v>
      </c>
      <c r="D141" s="241" t="s">
        <v>295</v>
      </c>
      <c r="E141" s="242" t="s">
        <v>1121</v>
      </c>
      <c r="F141" s="243" t="s">
        <v>1122</v>
      </c>
      <c r="G141" s="244" t="s">
        <v>514</v>
      </c>
      <c r="H141" s="245">
        <v>2</v>
      </c>
      <c r="I141" s="246"/>
      <c r="J141" s="247">
        <f t="shared" si="0"/>
        <v>0</v>
      </c>
      <c r="K141" s="248"/>
      <c r="L141" s="249"/>
      <c r="M141" s="250" t="s">
        <v>1</v>
      </c>
      <c r="N141" s="251" t="s">
        <v>42</v>
      </c>
      <c r="O141" s="70"/>
      <c r="P141" s="204">
        <f t="shared" si="1"/>
        <v>0</v>
      </c>
      <c r="Q141" s="204">
        <v>0</v>
      </c>
      <c r="R141" s="204">
        <f t="shared" si="2"/>
        <v>0</v>
      </c>
      <c r="S141" s="204">
        <v>0</v>
      </c>
      <c r="T141" s="205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362</v>
      </c>
      <c r="AT141" s="206" t="s">
        <v>295</v>
      </c>
      <c r="AU141" s="206" t="s">
        <v>85</v>
      </c>
      <c r="AY141" s="16" t="s">
        <v>153</v>
      </c>
      <c r="BE141" s="207">
        <f t="shared" si="4"/>
        <v>0</v>
      </c>
      <c r="BF141" s="207">
        <f t="shared" si="5"/>
        <v>0</v>
      </c>
      <c r="BG141" s="207">
        <f t="shared" si="6"/>
        <v>0</v>
      </c>
      <c r="BH141" s="207">
        <f t="shared" si="7"/>
        <v>0</v>
      </c>
      <c r="BI141" s="207">
        <f t="shared" si="8"/>
        <v>0</v>
      </c>
      <c r="BJ141" s="16" t="s">
        <v>85</v>
      </c>
      <c r="BK141" s="207">
        <f t="shared" si="9"/>
        <v>0</v>
      </c>
      <c r="BL141" s="16" t="s">
        <v>274</v>
      </c>
      <c r="BM141" s="206" t="s">
        <v>1123</v>
      </c>
    </row>
    <row r="142" spans="1:65" s="2" customFormat="1" ht="16.5" customHeight="1">
      <c r="A142" s="33"/>
      <c r="B142" s="34"/>
      <c r="C142" s="241" t="s">
        <v>300</v>
      </c>
      <c r="D142" s="241" t="s">
        <v>295</v>
      </c>
      <c r="E142" s="242" t="s">
        <v>1124</v>
      </c>
      <c r="F142" s="243" t="s">
        <v>1125</v>
      </c>
      <c r="G142" s="244" t="s">
        <v>514</v>
      </c>
      <c r="H142" s="245">
        <v>1</v>
      </c>
      <c r="I142" s="246"/>
      <c r="J142" s="247">
        <f t="shared" si="0"/>
        <v>0</v>
      </c>
      <c r="K142" s="248"/>
      <c r="L142" s="249"/>
      <c r="M142" s="250" t="s">
        <v>1</v>
      </c>
      <c r="N142" s="251" t="s">
        <v>42</v>
      </c>
      <c r="O142" s="70"/>
      <c r="P142" s="204">
        <f t="shared" si="1"/>
        <v>0</v>
      </c>
      <c r="Q142" s="204">
        <v>0</v>
      </c>
      <c r="R142" s="204">
        <f t="shared" si="2"/>
        <v>0</v>
      </c>
      <c r="S142" s="204">
        <v>0</v>
      </c>
      <c r="T142" s="205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362</v>
      </c>
      <c r="AT142" s="206" t="s">
        <v>295</v>
      </c>
      <c r="AU142" s="206" t="s">
        <v>85</v>
      </c>
      <c r="AY142" s="16" t="s">
        <v>153</v>
      </c>
      <c r="BE142" s="207">
        <f t="shared" si="4"/>
        <v>0</v>
      </c>
      <c r="BF142" s="207">
        <f t="shared" si="5"/>
        <v>0</v>
      </c>
      <c r="BG142" s="207">
        <f t="shared" si="6"/>
        <v>0</v>
      </c>
      <c r="BH142" s="207">
        <f t="shared" si="7"/>
        <v>0</v>
      </c>
      <c r="BI142" s="207">
        <f t="shared" si="8"/>
        <v>0</v>
      </c>
      <c r="BJ142" s="16" t="s">
        <v>85</v>
      </c>
      <c r="BK142" s="207">
        <f t="shared" si="9"/>
        <v>0</v>
      </c>
      <c r="BL142" s="16" t="s">
        <v>274</v>
      </c>
      <c r="BM142" s="206" t="s">
        <v>1126</v>
      </c>
    </row>
    <row r="143" spans="1:65" s="2" customFormat="1" ht="21.75" customHeight="1">
      <c r="A143" s="33"/>
      <c r="B143" s="34"/>
      <c r="C143" s="194" t="s">
        <v>304</v>
      </c>
      <c r="D143" s="194" t="s">
        <v>154</v>
      </c>
      <c r="E143" s="195" t="s">
        <v>1127</v>
      </c>
      <c r="F143" s="196" t="s">
        <v>1128</v>
      </c>
      <c r="G143" s="197" t="s">
        <v>290</v>
      </c>
      <c r="H143" s="198">
        <v>1</v>
      </c>
      <c r="I143" s="199"/>
      <c r="J143" s="200">
        <f t="shared" si="0"/>
        <v>0</v>
      </c>
      <c r="K143" s="201"/>
      <c r="L143" s="38"/>
      <c r="M143" s="202" t="s">
        <v>1</v>
      </c>
      <c r="N143" s="203" t="s">
        <v>42</v>
      </c>
      <c r="O143" s="70"/>
      <c r="P143" s="204">
        <f t="shared" si="1"/>
        <v>0</v>
      </c>
      <c r="Q143" s="204">
        <v>0</v>
      </c>
      <c r="R143" s="204">
        <f t="shared" si="2"/>
        <v>0</v>
      </c>
      <c r="S143" s="204">
        <v>0</v>
      </c>
      <c r="T143" s="205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274</v>
      </c>
      <c r="AT143" s="206" t="s">
        <v>154</v>
      </c>
      <c r="AU143" s="206" t="s">
        <v>85</v>
      </c>
      <c r="AY143" s="16" t="s">
        <v>153</v>
      </c>
      <c r="BE143" s="207">
        <f t="shared" si="4"/>
        <v>0</v>
      </c>
      <c r="BF143" s="207">
        <f t="shared" si="5"/>
        <v>0</v>
      </c>
      <c r="BG143" s="207">
        <f t="shared" si="6"/>
        <v>0</v>
      </c>
      <c r="BH143" s="207">
        <f t="shared" si="7"/>
        <v>0</v>
      </c>
      <c r="BI143" s="207">
        <f t="shared" si="8"/>
        <v>0</v>
      </c>
      <c r="BJ143" s="16" t="s">
        <v>85</v>
      </c>
      <c r="BK143" s="207">
        <f t="shared" si="9"/>
        <v>0</v>
      </c>
      <c r="BL143" s="16" t="s">
        <v>274</v>
      </c>
      <c r="BM143" s="206" t="s">
        <v>1129</v>
      </c>
    </row>
    <row r="144" spans="1:65" s="2" customFormat="1" ht="16.5" customHeight="1">
      <c r="A144" s="33"/>
      <c r="B144" s="34"/>
      <c r="C144" s="241" t="s">
        <v>7</v>
      </c>
      <c r="D144" s="241" t="s">
        <v>295</v>
      </c>
      <c r="E144" s="242" t="s">
        <v>1130</v>
      </c>
      <c r="F144" s="243" t="s">
        <v>1131</v>
      </c>
      <c r="G144" s="244" t="s">
        <v>514</v>
      </c>
      <c r="H144" s="245">
        <v>1</v>
      </c>
      <c r="I144" s="246"/>
      <c r="J144" s="247">
        <f t="shared" si="0"/>
        <v>0</v>
      </c>
      <c r="K144" s="248"/>
      <c r="L144" s="249"/>
      <c r="M144" s="250" t="s">
        <v>1</v>
      </c>
      <c r="N144" s="251" t="s">
        <v>42</v>
      </c>
      <c r="O144" s="70"/>
      <c r="P144" s="204">
        <f t="shared" si="1"/>
        <v>0</v>
      </c>
      <c r="Q144" s="204">
        <v>0</v>
      </c>
      <c r="R144" s="204">
        <f t="shared" si="2"/>
        <v>0</v>
      </c>
      <c r="S144" s="204">
        <v>0</v>
      </c>
      <c r="T144" s="205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362</v>
      </c>
      <c r="AT144" s="206" t="s">
        <v>295</v>
      </c>
      <c r="AU144" s="206" t="s">
        <v>85</v>
      </c>
      <c r="AY144" s="16" t="s">
        <v>153</v>
      </c>
      <c r="BE144" s="207">
        <f t="shared" si="4"/>
        <v>0</v>
      </c>
      <c r="BF144" s="207">
        <f t="shared" si="5"/>
        <v>0</v>
      </c>
      <c r="BG144" s="207">
        <f t="shared" si="6"/>
        <v>0</v>
      </c>
      <c r="BH144" s="207">
        <f t="shared" si="7"/>
        <v>0</v>
      </c>
      <c r="BI144" s="207">
        <f t="shared" si="8"/>
        <v>0</v>
      </c>
      <c r="BJ144" s="16" t="s">
        <v>85</v>
      </c>
      <c r="BK144" s="207">
        <f t="shared" si="9"/>
        <v>0</v>
      </c>
      <c r="BL144" s="16" t="s">
        <v>274</v>
      </c>
      <c r="BM144" s="206" t="s">
        <v>1132</v>
      </c>
    </row>
    <row r="145" spans="1:65" s="2" customFormat="1" ht="33" customHeight="1">
      <c r="A145" s="33"/>
      <c r="B145" s="34"/>
      <c r="C145" s="194" t="s">
        <v>312</v>
      </c>
      <c r="D145" s="194" t="s">
        <v>154</v>
      </c>
      <c r="E145" s="195" t="s">
        <v>1133</v>
      </c>
      <c r="F145" s="196" t="s">
        <v>1134</v>
      </c>
      <c r="G145" s="197" t="s">
        <v>507</v>
      </c>
      <c r="H145" s="252"/>
      <c r="I145" s="199"/>
      <c r="J145" s="200">
        <f t="shared" si="0"/>
        <v>0</v>
      </c>
      <c r="K145" s="201"/>
      <c r="L145" s="38"/>
      <c r="M145" s="202" t="s">
        <v>1</v>
      </c>
      <c r="N145" s="203" t="s">
        <v>42</v>
      </c>
      <c r="O145" s="70"/>
      <c r="P145" s="204">
        <f t="shared" si="1"/>
        <v>0</v>
      </c>
      <c r="Q145" s="204">
        <v>0</v>
      </c>
      <c r="R145" s="204">
        <f t="shared" si="2"/>
        <v>0</v>
      </c>
      <c r="S145" s="204">
        <v>0</v>
      </c>
      <c r="T145" s="205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274</v>
      </c>
      <c r="AT145" s="206" t="s">
        <v>154</v>
      </c>
      <c r="AU145" s="206" t="s">
        <v>85</v>
      </c>
      <c r="AY145" s="16" t="s">
        <v>153</v>
      </c>
      <c r="BE145" s="207">
        <f t="shared" si="4"/>
        <v>0</v>
      </c>
      <c r="BF145" s="207">
        <f t="shared" si="5"/>
        <v>0</v>
      </c>
      <c r="BG145" s="207">
        <f t="shared" si="6"/>
        <v>0</v>
      </c>
      <c r="BH145" s="207">
        <f t="shared" si="7"/>
        <v>0</v>
      </c>
      <c r="BI145" s="207">
        <f t="shared" si="8"/>
        <v>0</v>
      </c>
      <c r="BJ145" s="16" t="s">
        <v>85</v>
      </c>
      <c r="BK145" s="207">
        <f t="shared" si="9"/>
        <v>0</v>
      </c>
      <c r="BL145" s="16" t="s">
        <v>274</v>
      </c>
      <c r="BM145" s="206" t="s">
        <v>1135</v>
      </c>
    </row>
    <row r="146" spans="1:65" s="11" customFormat="1" ht="25.9" customHeight="1">
      <c r="B146" s="180"/>
      <c r="C146" s="181"/>
      <c r="D146" s="182" t="s">
        <v>76</v>
      </c>
      <c r="E146" s="183" t="s">
        <v>848</v>
      </c>
      <c r="F146" s="183" t="s">
        <v>849</v>
      </c>
      <c r="G146" s="181"/>
      <c r="H146" s="181"/>
      <c r="I146" s="184"/>
      <c r="J146" s="185">
        <f>BK146</f>
        <v>0</v>
      </c>
      <c r="K146" s="181"/>
      <c r="L146" s="186"/>
      <c r="M146" s="187"/>
      <c r="N146" s="188"/>
      <c r="O146" s="188"/>
      <c r="P146" s="189">
        <f>SUM(P147:P148)</f>
        <v>0</v>
      </c>
      <c r="Q146" s="188"/>
      <c r="R146" s="189">
        <f>SUM(R147:R148)</f>
        <v>9.8999999999999991E-3</v>
      </c>
      <c r="S146" s="188"/>
      <c r="T146" s="190">
        <f>SUM(T147:T148)</f>
        <v>0</v>
      </c>
      <c r="AR146" s="191" t="s">
        <v>87</v>
      </c>
      <c r="AT146" s="192" t="s">
        <v>76</v>
      </c>
      <c r="AU146" s="192" t="s">
        <v>77</v>
      </c>
      <c r="AY146" s="191" t="s">
        <v>153</v>
      </c>
      <c r="BK146" s="193">
        <f>SUM(BK147:BK148)</f>
        <v>0</v>
      </c>
    </row>
    <row r="147" spans="1:65" s="2" customFormat="1" ht="21.75" customHeight="1">
      <c r="A147" s="33"/>
      <c r="B147" s="34"/>
      <c r="C147" s="194" t="s">
        <v>316</v>
      </c>
      <c r="D147" s="194" t="s">
        <v>154</v>
      </c>
      <c r="E147" s="195" t="s">
        <v>1136</v>
      </c>
      <c r="F147" s="196" t="s">
        <v>1137</v>
      </c>
      <c r="G147" s="197" t="s">
        <v>277</v>
      </c>
      <c r="H147" s="198">
        <v>110</v>
      </c>
      <c r="I147" s="199"/>
      <c r="J147" s="200">
        <f>ROUND(I147*H147,2)</f>
        <v>0</v>
      </c>
      <c r="K147" s="201"/>
      <c r="L147" s="38"/>
      <c r="M147" s="202" t="s">
        <v>1</v>
      </c>
      <c r="N147" s="203" t="s">
        <v>42</v>
      </c>
      <c r="O147" s="70"/>
      <c r="P147" s="204">
        <f>O147*H147</f>
        <v>0</v>
      </c>
      <c r="Q147" s="204">
        <v>3.0000000000000001E-5</v>
      </c>
      <c r="R147" s="204">
        <f>Q147*H147</f>
        <v>3.3E-3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274</v>
      </c>
      <c r="AT147" s="206" t="s">
        <v>154</v>
      </c>
      <c r="AU147" s="206" t="s">
        <v>85</v>
      </c>
      <c r="AY147" s="16" t="s">
        <v>153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85</v>
      </c>
      <c r="BK147" s="207">
        <f>ROUND(I147*H147,2)</f>
        <v>0</v>
      </c>
      <c r="BL147" s="16" t="s">
        <v>274</v>
      </c>
      <c r="BM147" s="206" t="s">
        <v>1138</v>
      </c>
    </row>
    <row r="148" spans="1:65" s="2" customFormat="1" ht="21.75" customHeight="1">
      <c r="A148" s="33"/>
      <c r="B148" s="34"/>
      <c r="C148" s="194" t="s">
        <v>321</v>
      </c>
      <c r="D148" s="194" t="s">
        <v>154</v>
      </c>
      <c r="E148" s="195" t="s">
        <v>1139</v>
      </c>
      <c r="F148" s="196" t="s">
        <v>1140</v>
      </c>
      <c r="G148" s="197" t="s">
        <v>277</v>
      </c>
      <c r="H148" s="198">
        <v>110</v>
      </c>
      <c r="I148" s="199"/>
      <c r="J148" s="200">
        <f>ROUND(I148*H148,2)</f>
        <v>0</v>
      </c>
      <c r="K148" s="201"/>
      <c r="L148" s="38"/>
      <c r="M148" s="259" t="s">
        <v>1</v>
      </c>
      <c r="N148" s="260" t="s">
        <v>42</v>
      </c>
      <c r="O148" s="261"/>
      <c r="P148" s="262">
        <f>O148*H148</f>
        <v>0</v>
      </c>
      <c r="Q148" s="262">
        <v>6.0000000000000002E-5</v>
      </c>
      <c r="R148" s="262">
        <f>Q148*H148</f>
        <v>6.6E-3</v>
      </c>
      <c r="S148" s="262">
        <v>0</v>
      </c>
      <c r="T148" s="26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274</v>
      </c>
      <c r="AT148" s="206" t="s">
        <v>154</v>
      </c>
      <c r="AU148" s="206" t="s">
        <v>85</v>
      </c>
      <c r="AY148" s="16" t="s">
        <v>153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85</v>
      </c>
      <c r="BK148" s="207">
        <f>ROUND(I148*H148,2)</f>
        <v>0</v>
      </c>
      <c r="BL148" s="16" t="s">
        <v>274</v>
      </c>
      <c r="BM148" s="206" t="s">
        <v>1141</v>
      </c>
    </row>
    <row r="149" spans="1:65" s="2" customFormat="1" ht="6.95" customHeight="1">
      <c r="A149" s="33"/>
      <c r="B149" s="53"/>
      <c r="C149" s="54"/>
      <c r="D149" s="54"/>
      <c r="E149" s="54"/>
      <c r="F149" s="54"/>
      <c r="G149" s="54"/>
      <c r="H149" s="54"/>
      <c r="I149" s="151"/>
      <c r="J149" s="54"/>
      <c r="K149" s="54"/>
      <c r="L149" s="38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algorithmName="SHA-512" hashValue="usLK6Ts4j/7KAZ3EkpnqglAGincncsoNvxiXBsqybd5RHUbyxQktomDh0Cx/DQODwvSqaayH0bP8awyRW/Z9MA==" saltValue="saGDtyzWfRgYXhDJuT47mF55eWnDwGHaenWp/t7Ofemph0WLBnYrcphBC/uVWK2lqMDyGu1GcgoZDPdiCxSOtA==" spinCount="100000" sheet="1" objects="1" scenarios="1" formatColumns="0" formatRows="0" autoFilter="0"/>
  <autoFilter ref="C119:K14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17</v>
      </c>
      <c r="I6" s="107"/>
      <c r="L6" s="19"/>
    </row>
    <row r="7" spans="1:4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2" t="s">
        <v>1142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887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ROUND((SUM(BE117:BE133)),  2)</f>
        <v>0</v>
      </c>
      <c r="G33" s="33"/>
      <c r="H33" s="33"/>
      <c r="I33" s="130">
        <v>0.21</v>
      </c>
      <c r="J33" s="129">
        <f>ROUND(((SUM(BE117:BE133))*I33),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ROUND((SUM(BF117:BF133)),  2)</f>
        <v>0</v>
      </c>
      <c r="G34" s="33"/>
      <c r="H34" s="33"/>
      <c r="I34" s="130">
        <v>0.15</v>
      </c>
      <c r="J34" s="129">
        <f>ROUND(((SUM(BF117:BF133))*I34),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ROUND((SUM(BG117:BG133)),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ROUND((SUM(BH117:BH133)),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ROUND((SUM(BI117:BI133)),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04 - Vzduchotechnika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Ladislav Pekárek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1143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138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17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27" t="str">
        <f>E7</f>
        <v>Stavební úpravy rehabilitace II nemocnice Třinec p.o.</v>
      </c>
      <c r="F107" s="328"/>
      <c r="G107" s="328"/>
      <c r="H107" s="328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113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9" t="str">
        <f>E9</f>
        <v>04 - Vzduchotechnika</v>
      </c>
      <c r="F109" s="329"/>
      <c r="G109" s="329"/>
      <c r="H109" s="32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21</v>
      </c>
      <c r="D111" s="35"/>
      <c r="E111" s="35"/>
      <c r="F111" s="26" t="str">
        <f>F12</f>
        <v xml:space="preserve"> </v>
      </c>
      <c r="G111" s="35"/>
      <c r="H111" s="35"/>
      <c r="I111" s="116" t="s">
        <v>23</v>
      </c>
      <c r="J111" s="65" t="str">
        <f>IF(J12="","",J12)</f>
        <v>28. 5. 2020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5.7" customHeight="1">
      <c r="A113" s="33"/>
      <c r="B113" s="34"/>
      <c r="C113" s="28" t="s">
        <v>25</v>
      </c>
      <c r="D113" s="35"/>
      <c r="E113" s="35"/>
      <c r="F113" s="26" t="str">
        <f>E15</f>
        <v>Nemocnice Třinec, příspěvková organizace, Kaštanov</v>
      </c>
      <c r="G113" s="35"/>
      <c r="H113" s="35"/>
      <c r="I113" s="116" t="s">
        <v>31</v>
      </c>
      <c r="J113" s="31" t="str">
        <f>E21</f>
        <v>Stavební a rozvojová s.r.o.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29</v>
      </c>
      <c r="D114" s="35"/>
      <c r="E114" s="35"/>
      <c r="F114" s="26" t="str">
        <f>IF(E18="","",E18)</f>
        <v>Vyplň údaj</v>
      </c>
      <c r="G114" s="35"/>
      <c r="H114" s="35"/>
      <c r="I114" s="116" t="s">
        <v>34</v>
      </c>
      <c r="J114" s="31" t="str">
        <f>E24</f>
        <v>Ladislav Pekárek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0" customFormat="1" ht="29.25" customHeight="1">
      <c r="A116" s="167"/>
      <c r="B116" s="168"/>
      <c r="C116" s="169" t="s">
        <v>139</v>
      </c>
      <c r="D116" s="170" t="s">
        <v>62</v>
      </c>
      <c r="E116" s="170" t="s">
        <v>58</v>
      </c>
      <c r="F116" s="170" t="s">
        <v>59</v>
      </c>
      <c r="G116" s="170" t="s">
        <v>140</v>
      </c>
      <c r="H116" s="170" t="s">
        <v>141</v>
      </c>
      <c r="I116" s="171" t="s">
        <v>142</v>
      </c>
      <c r="J116" s="172" t="s">
        <v>118</v>
      </c>
      <c r="K116" s="173" t="s">
        <v>143</v>
      </c>
      <c r="L116" s="174"/>
      <c r="M116" s="74" t="s">
        <v>1</v>
      </c>
      <c r="N116" s="75" t="s">
        <v>41</v>
      </c>
      <c r="O116" s="75" t="s">
        <v>144</v>
      </c>
      <c r="P116" s="75" t="s">
        <v>145</v>
      </c>
      <c r="Q116" s="75" t="s">
        <v>146</v>
      </c>
      <c r="R116" s="75" t="s">
        <v>147</v>
      </c>
      <c r="S116" s="75" t="s">
        <v>148</v>
      </c>
      <c r="T116" s="76" t="s">
        <v>149</v>
      </c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</row>
    <row r="117" spans="1:65" s="2" customFormat="1" ht="22.9" customHeight="1">
      <c r="A117" s="33"/>
      <c r="B117" s="34"/>
      <c r="C117" s="81" t="s">
        <v>150</v>
      </c>
      <c r="D117" s="35"/>
      <c r="E117" s="35"/>
      <c r="F117" s="35"/>
      <c r="G117" s="35"/>
      <c r="H117" s="35"/>
      <c r="I117" s="114"/>
      <c r="J117" s="175">
        <f>BK117</f>
        <v>0</v>
      </c>
      <c r="K117" s="35"/>
      <c r="L117" s="38"/>
      <c r="M117" s="77"/>
      <c r="N117" s="176"/>
      <c r="O117" s="78"/>
      <c r="P117" s="177">
        <f>P118</f>
        <v>0</v>
      </c>
      <c r="Q117" s="78"/>
      <c r="R117" s="177">
        <f>R118</f>
        <v>2.5179999999999998E-2</v>
      </c>
      <c r="S117" s="78"/>
      <c r="T117" s="178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120</v>
      </c>
      <c r="BK117" s="179">
        <f>BK118</f>
        <v>0</v>
      </c>
    </row>
    <row r="118" spans="1:65" s="11" customFormat="1" ht="25.9" customHeight="1">
      <c r="B118" s="180"/>
      <c r="C118" s="181"/>
      <c r="D118" s="182" t="s">
        <v>76</v>
      </c>
      <c r="E118" s="183" t="s">
        <v>1144</v>
      </c>
      <c r="F118" s="183" t="s">
        <v>95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SUM(P119:P133)</f>
        <v>0</v>
      </c>
      <c r="Q118" s="188"/>
      <c r="R118" s="189">
        <f>SUM(R119:R133)</f>
        <v>2.5179999999999998E-2</v>
      </c>
      <c r="S118" s="188"/>
      <c r="T118" s="190">
        <f>SUM(T119:T133)</f>
        <v>0</v>
      </c>
      <c r="AR118" s="191" t="s">
        <v>87</v>
      </c>
      <c r="AT118" s="192" t="s">
        <v>76</v>
      </c>
      <c r="AU118" s="192" t="s">
        <v>77</v>
      </c>
      <c r="AY118" s="191" t="s">
        <v>153</v>
      </c>
      <c r="BK118" s="193">
        <f>SUM(BK119:BK133)</f>
        <v>0</v>
      </c>
    </row>
    <row r="119" spans="1:65" s="2" customFormat="1" ht="21.75" customHeight="1">
      <c r="A119" s="33"/>
      <c r="B119" s="34"/>
      <c r="C119" s="194" t="s">
        <v>85</v>
      </c>
      <c r="D119" s="194" t="s">
        <v>154</v>
      </c>
      <c r="E119" s="195" t="s">
        <v>1145</v>
      </c>
      <c r="F119" s="196" t="s">
        <v>1146</v>
      </c>
      <c r="G119" s="197" t="s">
        <v>290</v>
      </c>
      <c r="H119" s="198">
        <v>1</v>
      </c>
      <c r="I119" s="199"/>
      <c r="J119" s="200">
        <f t="shared" ref="J119:J133" si="0">ROUND(I119*H119,2)</f>
        <v>0</v>
      </c>
      <c r="K119" s="201"/>
      <c r="L119" s="38"/>
      <c r="M119" s="202" t="s">
        <v>1</v>
      </c>
      <c r="N119" s="203" t="s">
        <v>42</v>
      </c>
      <c r="O119" s="70"/>
      <c r="P119" s="204">
        <f t="shared" ref="P119:P133" si="1">O119*H119</f>
        <v>0</v>
      </c>
      <c r="Q119" s="204">
        <v>0</v>
      </c>
      <c r="R119" s="204">
        <f t="shared" ref="R119:R133" si="2">Q119*H119</f>
        <v>0</v>
      </c>
      <c r="S119" s="204">
        <v>0</v>
      </c>
      <c r="T119" s="205">
        <f t="shared" ref="T119:T133" si="3"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06" t="s">
        <v>274</v>
      </c>
      <c r="AT119" s="206" t="s">
        <v>154</v>
      </c>
      <c r="AU119" s="206" t="s">
        <v>85</v>
      </c>
      <c r="AY119" s="16" t="s">
        <v>153</v>
      </c>
      <c r="BE119" s="207">
        <f t="shared" ref="BE119:BE133" si="4">IF(N119="základní",J119,0)</f>
        <v>0</v>
      </c>
      <c r="BF119" s="207">
        <f t="shared" ref="BF119:BF133" si="5">IF(N119="snížená",J119,0)</f>
        <v>0</v>
      </c>
      <c r="BG119" s="207">
        <f t="shared" ref="BG119:BG133" si="6">IF(N119="zákl. přenesená",J119,0)</f>
        <v>0</v>
      </c>
      <c r="BH119" s="207">
        <f t="shared" ref="BH119:BH133" si="7">IF(N119="sníž. přenesená",J119,0)</f>
        <v>0</v>
      </c>
      <c r="BI119" s="207">
        <f t="shared" ref="BI119:BI133" si="8">IF(N119="nulová",J119,0)</f>
        <v>0</v>
      </c>
      <c r="BJ119" s="16" t="s">
        <v>85</v>
      </c>
      <c r="BK119" s="207">
        <f t="shared" ref="BK119:BK133" si="9">ROUND(I119*H119,2)</f>
        <v>0</v>
      </c>
      <c r="BL119" s="16" t="s">
        <v>274</v>
      </c>
      <c r="BM119" s="206" t="s">
        <v>1147</v>
      </c>
    </row>
    <row r="120" spans="1:65" s="2" customFormat="1" ht="21.75" customHeight="1">
      <c r="A120" s="33"/>
      <c r="B120" s="34"/>
      <c r="C120" s="241" t="s">
        <v>87</v>
      </c>
      <c r="D120" s="241" t="s">
        <v>295</v>
      </c>
      <c r="E120" s="242" t="s">
        <v>1148</v>
      </c>
      <c r="F120" s="243" t="s">
        <v>1149</v>
      </c>
      <c r="G120" s="244" t="s">
        <v>290</v>
      </c>
      <c r="H120" s="245">
        <v>1</v>
      </c>
      <c r="I120" s="246"/>
      <c r="J120" s="247">
        <f t="shared" si="0"/>
        <v>0</v>
      </c>
      <c r="K120" s="248"/>
      <c r="L120" s="249"/>
      <c r="M120" s="250" t="s">
        <v>1</v>
      </c>
      <c r="N120" s="251" t="s">
        <v>42</v>
      </c>
      <c r="O120" s="70"/>
      <c r="P120" s="204">
        <f t="shared" si="1"/>
        <v>0</v>
      </c>
      <c r="Q120" s="204">
        <v>4.0000000000000002E-4</v>
      </c>
      <c r="R120" s="204">
        <f t="shared" si="2"/>
        <v>4.0000000000000002E-4</v>
      </c>
      <c r="S120" s="204">
        <v>0</v>
      </c>
      <c r="T120" s="205">
        <f t="shared" si="3"/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6" t="s">
        <v>362</v>
      </c>
      <c r="AT120" s="206" t="s">
        <v>295</v>
      </c>
      <c r="AU120" s="206" t="s">
        <v>85</v>
      </c>
      <c r="AY120" s="16" t="s">
        <v>153</v>
      </c>
      <c r="BE120" s="207">
        <f t="shared" si="4"/>
        <v>0</v>
      </c>
      <c r="BF120" s="207">
        <f t="shared" si="5"/>
        <v>0</v>
      </c>
      <c r="BG120" s="207">
        <f t="shared" si="6"/>
        <v>0</v>
      </c>
      <c r="BH120" s="207">
        <f t="shared" si="7"/>
        <v>0</v>
      </c>
      <c r="BI120" s="207">
        <f t="shared" si="8"/>
        <v>0</v>
      </c>
      <c r="BJ120" s="16" t="s">
        <v>85</v>
      </c>
      <c r="BK120" s="207">
        <f t="shared" si="9"/>
        <v>0</v>
      </c>
      <c r="BL120" s="16" t="s">
        <v>274</v>
      </c>
      <c r="BM120" s="206" t="s">
        <v>1150</v>
      </c>
    </row>
    <row r="121" spans="1:65" s="2" customFormat="1" ht="21.75" customHeight="1">
      <c r="A121" s="33"/>
      <c r="B121" s="34"/>
      <c r="C121" s="194" t="s">
        <v>151</v>
      </c>
      <c r="D121" s="194" t="s">
        <v>154</v>
      </c>
      <c r="E121" s="195" t="s">
        <v>1151</v>
      </c>
      <c r="F121" s="196" t="s">
        <v>1152</v>
      </c>
      <c r="G121" s="197" t="s">
        <v>290</v>
      </c>
      <c r="H121" s="198">
        <v>1</v>
      </c>
      <c r="I121" s="199"/>
      <c r="J121" s="200">
        <f t="shared" si="0"/>
        <v>0</v>
      </c>
      <c r="K121" s="201"/>
      <c r="L121" s="38"/>
      <c r="M121" s="202" t="s">
        <v>1</v>
      </c>
      <c r="N121" s="203" t="s">
        <v>42</v>
      </c>
      <c r="O121" s="70"/>
      <c r="P121" s="204">
        <f t="shared" si="1"/>
        <v>0</v>
      </c>
      <c r="Q121" s="204">
        <v>0</v>
      </c>
      <c r="R121" s="204">
        <f t="shared" si="2"/>
        <v>0</v>
      </c>
      <c r="S121" s="204">
        <v>0</v>
      </c>
      <c r="T121" s="205">
        <f t="shared" si="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6" t="s">
        <v>274</v>
      </c>
      <c r="AT121" s="206" t="s">
        <v>154</v>
      </c>
      <c r="AU121" s="206" t="s">
        <v>85</v>
      </c>
      <c r="AY121" s="16" t="s">
        <v>153</v>
      </c>
      <c r="BE121" s="207">
        <f t="shared" si="4"/>
        <v>0</v>
      </c>
      <c r="BF121" s="207">
        <f t="shared" si="5"/>
        <v>0</v>
      </c>
      <c r="BG121" s="207">
        <f t="shared" si="6"/>
        <v>0</v>
      </c>
      <c r="BH121" s="207">
        <f t="shared" si="7"/>
        <v>0</v>
      </c>
      <c r="BI121" s="207">
        <f t="shared" si="8"/>
        <v>0</v>
      </c>
      <c r="BJ121" s="16" t="s">
        <v>85</v>
      </c>
      <c r="BK121" s="207">
        <f t="shared" si="9"/>
        <v>0</v>
      </c>
      <c r="BL121" s="16" t="s">
        <v>274</v>
      </c>
      <c r="BM121" s="206" t="s">
        <v>1153</v>
      </c>
    </row>
    <row r="122" spans="1:65" s="2" customFormat="1" ht="21.75" customHeight="1">
      <c r="A122" s="33"/>
      <c r="B122" s="34"/>
      <c r="C122" s="241" t="s">
        <v>158</v>
      </c>
      <c r="D122" s="241" t="s">
        <v>295</v>
      </c>
      <c r="E122" s="242" t="s">
        <v>1154</v>
      </c>
      <c r="F122" s="243" t="s">
        <v>1155</v>
      </c>
      <c r="G122" s="244" t="s">
        <v>290</v>
      </c>
      <c r="H122" s="245">
        <v>1</v>
      </c>
      <c r="I122" s="246"/>
      <c r="J122" s="247">
        <f t="shared" si="0"/>
        <v>0</v>
      </c>
      <c r="K122" s="248"/>
      <c r="L122" s="249"/>
      <c r="M122" s="250" t="s">
        <v>1</v>
      </c>
      <c r="N122" s="251" t="s">
        <v>42</v>
      </c>
      <c r="O122" s="70"/>
      <c r="P122" s="204">
        <f t="shared" si="1"/>
        <v>0</v>
      </c>
      <c r="Q122" s="204">
        <v>8.9999999999999998E-4</v>
      </c>
      <c r="R122" s="204">
        <f t="shared" si="2"/>
        <v>8.9999999999999998E-4</v>
      </c>
      <c r="S122" s="204">
        <v>0</v>
      </c>
      <c r="T122" s="205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6" t="s">
        <v>362</v>
      </c>
      <c r="AT122" s="206" t="s">
        <v>295</v>
      </c>
      <c r="AU122" s="206" t="s">
        <v>85</v>
      </c>
      <c r="AY122" s="16" t="s">
        <v>153</v>
      </c>
      <c r="BE122" s="207">
        <f t="shared" si="4"/>
        <v>0</v>
      </c>
      <c r="BF122" s="207">
        <f t="shared" si="5"/>
        <v>0</v>
      </c>
      <c r="BG122" s="207">
        <f t="shared" si="6"/>
        <v>0</v>
      </c>
      <c r="BH122" s="207">
        <f t="shared" si="7"/>
        <v>0</v>
      </c>
      <c r="BI122" s="207">
        <f t="shared" si="8"/>
        <v>0</v>
      </c>
      <c r="BJ122" s="16" t="s">
        <v>85</v>
      </c>
      <c r="BK122" s="207">
        <f t="shared" si="9"/>
        <v>0</v>
      </c>
      <c r="BL122" s="16" t="s">
        <v>274</v>
      </c>
      <c r="BM122" s="206" t="s">
        <v>1156</v>
      </c>
    </row>
    <row r="123" spans="1:65" s="2" customFormat="1" ht="21.75" customHeight="1">
      <c r="A123" s="33"/>
      <c r="B123" s="34"/>
      <c r="C123" s="194" t="s">
        <v>188</v>
      </c>
      <c r="D123" s="194" t="s">
        <v>154</v>
      </c>
      <c r="E123" s="195" t="s">
        <v>1157</v>
      </c>
      <c r="F123" s="196" t="s">
        <v>1158</v>
      </c>
      <c r="G123" s="197" t="s">
        <v>290</v>
      </c>
      <c r="H123" s="198">
        <v>1</v>
      </c>
      <c r="I123" s="199"/>
      <c r="J123" s="200">
        <f t="shared" si="0"/>
        <v>0</v>
      </c>
      <c r="K123" s="201"/>
      <c r="L123" s="38"/>
      <c r="M123" s="202" t="s">
        <v>1</v>
      </c>
      <c r="N123" s="203" t="s">
        <v>42</v>
      </c>
      <c r="O123" s="70"/>
      <c r="P123" s="204">
        <f t="shared" si="1"/>
        <v>0</v>
      </c>
      <c r="Q123" s="204">
        <v>0</v>
      </c>
      <c r="R123" s="204">
        <f t="shared" si="2"/>
        <v>0</v>
      </c>
      <c r="S123" s="204">
        <v>0</v>
      </c>
      <c r="T123" s="205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6" t="s">
        <v>274</v>
      </c>
      <c r="AT123" s="206" t="s">
        <v>154</v>
      </c>
      <c r="AU123" s="206" t="s">
        <v>85</v>
      </c>
      <c r="AY123" s="16" t="s">
        <v>153</v>
      </c>
      <c r="BE123" s="207">
        <f t="shared" si="4"/>
        <v>0</v>
      </c>
      <c r="BF123" s="207">
        <f t="shared" si="5"/>
        <v>0</v>
      </c>
      <c r="BG123" s="207">
        <f t="shared" si="6"/>
        <v>0</v>
      </c>
      <c r="BH123" s="207">
        <f t="shared" si="7"/>
        <v>0</v>
      </c>
      <c r="BI123" s="207">
        <f t="shared" si="8"/>
        <v>0</v>
      </c>
      <c r="BJ123" s="16" t="s">
        <v>85</v>
      </c>
      <c r="BK123" s="207">
        <f t="shared" si="9"/>
        <v>0</v>
      </c>
      <c r="BL123" s="16" t="s">
        <v>274</v>
      </c>
      <c r="BM123" s="206" t="s">
        <v>1159</v>
      </c>
    </row>
    <row r="124" spans="1:65" s="2" customFormat="1" ht="16.5" customHeight="1">
      <c r="A124" s="33"/>
      <c r="B124" s="34"/>
      <c r="C124" s="241" t="s">
        <v>186</v>
      </c>
      <c r="D124" s="241" t="s">
        <v>295</v>
      </c>
      <c r="E124" s="242" t="s">
        <v>1160</v>
      </c>
      <c r="F124" s="243" t="s">
        <v>1161</v>
      </c>
      <c r="G124" s="244" t="s">
        <v>290</v>
      </c>
      <c r="H124" s="245">
        <v>1</v>
      </c>
      <c r="I124" s="246"/>
      <c r="J124" s="247">
        <f t="shared" si="0"/>
        <v>0</v>
      </c>
      <c r="K124" s="248"/>
      <c r="L124" s="249"/>
      <c r="M124" s="250" t="s">
        <v>1</v>
      </c>
      <c r="N124" s="251" t="s">
        <v>42</v>
      </c>
      <c r="O124" s="70"/>
      <c r="P124" s="204">
        <f t="shared" si="1"/>
        <v>0</v>
      </c>
      <c r="Q124" s="204">
        <v>1.2E-4</v>
      </c>
      <c r="R124" s="204">
        <f t="shared" si="2"/>
        <v>1.2E-4</v>
      </c>
      <c r="S124" s="204">
        <v>0</v>
      </c>
      <c r="T124" s="205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362</v>
      </c>
      <c r="AT124" s="206" t="s">
        <v>295</v>
      </c>
      <c r="AU124" s="206" t="s">
        <v>85</v>
      </c>
      <c r="AY124" s="16" t="s">
        <v>153</v>
      </c>
      <c r="BE124" s="207">
        <f t="shared" si="4"/>
        <v>0</v>
      </c>
      <c r="BF124" s="207">
        <f t="shared" si="5"/>
        <v>0</v>
      </c>
      <c r="BG124" s="207">
        <f t="shared" si="6"/>
        <v>0</v>
      </c>
      <c r="BH124" s="207">
        <f t="shared" si="7"/>
        <v>0</v>
      </c>
      <c r="BI124" s="207">
        <f t="shared" si="8"/>
        <v>0</v>
      </c>
      <c r="BJ124" s="16" t="s">
        <v>85</v>
      </c>
      <c r="BK124" s="207">
        <f t="shared" si="9"/>
        <v>0</v>
      </c>
      <c r="BL124" s="16" t="s">
        <v>274</v>
      </c>
      <c r="BM124" s="206" t="s">
        <v>1162</v>
      </c>
    </row>
    <row r="125" spans="1:65" s="2" customFormat="1" ht="21.75" customHeight="1">
      <c r="A125" s="33"/>
      <c r="B125" s="34"/>
      <c r="C125" s="194" t="s">
        <v>198</v>
      </c>
      <c r="D125" s="194" t="s">
        <v>154</v>
      </c>
      <c r="E125" s="195" t="s">
        <v>1163</v>
      </c>
      <c r="F125" s="196" t="s">
        <v>1164</v>
      </c>
      <c r="G125" s="197" t="s">
        <v>290</v>
      </c>
      <c r="H125" s="198">
        <v>1</v>
      </c>
      <c r="I125" s="199"/>
      <c r="J125" s="200">
        <f t="shared" si="0"/>
        <v>0</v>
      </c>
      <c r="K125" s="201"/>
      <c r="L125" s="38"/>
      <c r="M125" s="202" t="s">
        <v>1</v>
      </c>
      <c r="N125" s="203" t="s">
        <v>42</v>
      </c>
      <c r="O125" s="70"/>
      <c r="P125" s="204">
        <f t="shared" si="1"/>
        <v>0</v>
      </c>
      <c r="Q125" s="204">
        <v>0</v>
      </c>
      <c r="R125" s="204">
        <f t="shared" si="2"/>
        <v>0</v>
      </c>
      <c r="S125" s="204">
        <v>0</v>
      </c>
      <c r="T125" s="205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274</v>
      </c>
      <c r="AT125" s="206" t="s">
        <v>154</v>
      </c>
      <c r="AU125" s="206" t="s">
        <v>85</v>
      </c>
      <c r="AY125" s="16" t="s">
        <v>153</v>
      </c>
      <c r="BE125" s="207">
        <f t="shared" si="4"/>
        <v>0</v>
      </c>
      <c r="BF125" s="207">
        <f t="shared" si="5"/>
        <v>0</v>
      </c>
      <c r="BG125" s="207">
        <f t="shared" si="6"/>
        <v>0</v>
      </c>
      <c r="BH125" s="207">
        <f t="shared" si="7"/>
        <v>0</v>
      </c>
      <c r="BI125" s="207">
        <f t="shared" si="8"/>
        <v>0</v>
      </c>
      <c r="BJ125" s="16" t="s">
        <v>85</v>
      </c>
      <c r="BK125" s="207">
        <f t="shared" si="9"/>
        <v>0</v>
      </c>
      <c r="BL125" s="16" t="s">
        <v>274</v>
      </c>
      <c r="BM125" s="206" t="s">
        <v>1165</v>
      </c>
    </row>
    <row r="126" spans="1:65" s="2" customFormat="1" ht="16.5" customHeight="1">
      <c r="A126" s="33"/>
      <c r="B126" s="34"/>
      <c r="C126" s="241" t="s">
        <v>202</v>
      </c>
      <c r="D126" s="241" t="s">
        <v>295</v>
      </c>
      <c r="E126" s="242" t="s">
        <v>1166</v>
      </c>
      <c r="F126" s="243" t="s">
        <v>1167</v>
      </c>
      <c r="G126" s="244" t="s">
        <v>290</v>
      </c>
      <c r="H126" s="245">
        <v>1</v>
      </c>
      <c r="I126" s="246"/>
      <c r="J126" s="247">
        <f t="shared" si="0"/>
        <v>0</v>
      </c>
      <c r="K126" s="248"/>
      <c r="L126" s="249"/>
      <c r="M126" s="250" t="s">
        <v>1</v>
      </c>
      <c r="N126" s="251" t="s">
        <v>42</v>
      </c>
      <c r="O126" s="70"/>
      <c r="P126" s="204">
        <f t="shared" si="1"/>
        <v>0</v>
      </c>
      <c r="Q126" s="204">
        <v>2.4000000000000001E-4</v>
      </c>
      <c r="R126" s="204">
        <f t="shared" si="2"/>
        <v>2.4000000000000001E-4</v>
      </c>
      <c r="S126" s="204">
        <v>0</v>
      </c>
      <c r="T126" s="205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362</v>
      </c>
      <c r="AT126" s="206" t="s">
        <v>295</v>
      </c>
      <c r="AU126" s="206" t="s">
        <v>85</v>
      </c>
      <c r="AY126" s="16" t="s">
        <v>153</v>
      </c>
      <c r="BE126" s="207">
        <f t="shared" si="4"/>
        <v>0</v>
      </c>
      <c r="BF126" s="207">
        <f t="shared" si="5"/>
        <v>0</v>
      </c>
      <c r="BG126" s="207">
        <f t="shared" si="6"/>
        <v>0</v>
      </c>
      <c r="BH126" s="207">
        <f t="shared" si="7"/>
        <v>0</v>
      </c>
      <c r="BI126" s="207">
        <f t="shared" si="8"/>
        <v>0</v>
      </c>
      <c r="BJ126" s="16" t="s">
        <v>85</v>
      </c>
      <c r="BK126" s="207">
        <f t="shared" si="9"/>
        <v>0</v>
      </c>
      <c r="BL126" s="16" t="s">
        <v>274</v>
      </c>
      <c r="BM126" s="206" t="s">
        <v>1168</v>
      </c>
    </row>
    <row r="127" spans="1:65" s="2" customFormat="1" ht="21.75" customHeight="1">
      <c r="A127" s="33"/>
      <c r="B127" s="34"/>
      <c r="C127" s="194" t="s">
        <v>208</v>
      </c>
      <c r="D127" s="194" t="s">
        <v>154</v>
      </c>
      <c r="E127" s="195" t="s">
        <v>1169</v>
      </c>
      <c r="F127" s="196" t="s">
        <v>1170</v>
      </c>
      <c r="G127" s="197" t="s">
        <v>290</v>
      </c>
      <c r="H127" s="198">
        <v>1</v>
      </c>
      <c r="I127" s="199"/>
      <c r="J127" s="200">
        <f t="shared" si="0"/>
        <v>0</v>
      </c>
      <c r="K127" s="201"/>
      <c r="L127" s="38"/>
      <c r="M127" s="202" t="s">
        <v>1</v>
      </c>
      <c r="N127" s="203" t="s">
        <v>42</v>
      </c>
      <c r="O127" s="70"/>
      <c r="P127" s="204">
        <f t="shared" si="1"/>
        <v>0</v>
      </c>
      <c r="Q127" s="204">
        <v>0</v>
      </c>
      <c r="R127" s="204">
        <f t="shared" si="2"/>
        <v>0</v>
      </c>
      <c r="S127" s="204">
        <v>0</v>
      </c>
      <c r="T127" s="205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274</v>
      </c>
      <c r="AT127" s="206" t="s">
        <v>154</v>
      </c>
      <c r="AU127" s="206" t="s">
        <v>85</v>
      </c>
      <c r="AY127" s="16" t="s">
        <v>153</v>
      </c>
      <c r="BE127" s="207">
        <f t="shared" si="4"/>
        <v>0</v>
      </c>
      <c r="BF127" s="207">
        <f t="shared" si="5"/>
        <v>0</v>
      </c>
      <c r="BG127" s="207">
        <f t="shared" si="6"/>
        <v>0</v>
      </c>
      <c r="BH127" s="207">
        <f t="shared" si="7"/>
        <v>0</v>
      </c>
      <c r="BI127" s="207">
        <f t="shared" si="8"/>
        <v>0</v>
      </c>
      <c r="BJ127" s="16" t="s">
        <v>85</v>
      </c>
      <c r="BK127" s="207">
        <f t="shared" si="9"/>
        <v>0</v>
      </c>
      <c r="BL127" s="16" t="s">
        <v>274</v>
      </c>
      <c r="BM127" s="206" t="s">
        <v>1171</v>
      </c>
    </row>
    <row r="128" spans="1:65" s="2" customFormat="1" ht="16.5" customHeight="1">
      <c r="A128" s="33"/>
      <c r="B128" s="34"/>
      <c r="C128" s="241" t="s">
        <v>213</v>
      </c>
      <c r="D128" s="241" t="s">
        <v>295</v>
      </c>
      <c r="E128" s="242" t="s">
        <v>1172</v>
      </c>
      <c r="F128" s="243" t="s">
        <v>1173</v>
      </c>
      <c r="G128" s="244" t="s">
        <v>290</v>
      </c>
      <c r="H128" s="245">
        <v>4</v>
      </c>
      <c r="I128" s="246"/>
      <c r="J128" s="247">
        <f t="shared" si="0"/>
        <v>0</v>
      </c>
      <c r="K128" s="248"/>
      <c r="L128" s="249"/>
      <c r="M128" s="250" t="s">
        <v>1</v>
      </c>
      <c r="N128" s="251" t="s">
        <v>42</v>
      </c>
      <c r="O128" s="70"/>
      <c r="P128" s="204">
        <f t="shared" si="1"/>
        <v>0</v>
      </c>
      <c r="Q128" s="204">
        <v>1.3999999999999999E-4</v>
      </c>
      <c r="R128" s="204">
        <f t="shared" si="2"/>
        <v>5.5999999999999995E-4</v>
      </c>
      <c r="S128" s="204">
        <v>0</v>
      </c>
      <c r="T128" s="205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362</v>
      </c>
      <c r="AT128" s="206" t="s">
        <v>295</v>
      </c>
      <c r="AU128" s="206" t="s">
        <v>85</v>
      </c>
      <c r="AY128" s="16" t="s">
        <v>153</v>
      </c>
      <c r="BE128" s="207">
        <f t="shared" si="4"/>
        <v>0</v>
      </c>
      <c r="BF128" s="207">
        <f t="shared" si="5"/>
        <v>0</v>
      </c>
      <c r="BG128" s="207">
        <f t="shared" si="6"/>
        <v>0</v>
      </c>
      <c r="BH128" s="207">
        <f t="shared" si="7"/>
        <v>0</v>
      </c>
      <c r="BI128" s="207">
        <f t="shared" si="8"/>
        <v>0</v>
      </c>
      <c r="BJ128" s="16" t="s">
        <v>85</v>
      </c>
      <c r="BK128" s="207">
        <f t="shared" si="9"/>
        <v>0</v>
      </c>
      <c r="BL128" s="16" t="s">
        <v>274</v>
      </c>
      <c r="BM128" s="206" t="s">
        <v>1174</v>
      </c>
    </row>
    <row r="129" spans="1:65" s="2" customFormat="1" ht="33" customHeight="1">
      <c r="A129" s="33"/>
      <c r="B129" s="34"/>
      <c r="C129" s="194" t="s">
        <v>226</v>
      </c>
      <c r="D129" s="194" t="s">
        <v>154</v>
      </c>
      <c r="E129" s="195" t="s">
        <v>1175</v>
      </c>
      <c r="F129" s="196" t="s">
        <v>1176</v>
      </c>
      <c r="G129" s="197" t="s">
        <v>277</v>
      </c>
      <c r="H129" s="198">
        <v>5</v>
      </c>
      <c r="I129" s="199"/>
      <c r="J129" s="200">
        <f t="shared" si="0"/>
        <v>0</v>
      </c>
      <c r="K129" s="201"/>
      <c r="L129" s="38"/>
      <c r="M129" s="202" t="s">
        <v>1</v>
      </c>
      <c r="N129" s="203" t="s">
        <v>42</v>
      </c>
      <c r="O129" s="70"/>
      <c r="P129" s="204">
        <f t="shared" si="1"/>
        <v>0</v>
      </c>
      <c r="Q129" s="204">
        <v>1.75E-3</v>
      </c>
      <c r="R129" s="204">
        <f t="shared" si="2"/>
        <v>8.7500000000000008E-3</v>
      </c>
      <c r="S129" s="204">
        <v>0</v>
      </c>
      <c r="T129" s="205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274</v>
      </c>
      <c r="AT129" s="206" t="s">
        <v>154</v>
      </c>
      <c r="AU129" s="206" t="s">
        <v>85</v>
      </c>
      <c r="AY129" s="16" t="s">
        <v>153</v>
      </c>
      <c r="BE129" s="207">
        <f t="shared" si="4"/>
        <v>0</v>
      </c>
      <c r="BF129" s="207">
        <f t="shared" si="5"/>
        <v>0</v>
      </c>
      <c r="BG129" s="207">
        <f t="shared" si="6"/>
        <v>0</v>
      </c>
      <c r="BH129" s="207">
        <f t="shared" si="7"/>
        <v>0</v>
      </c>
      <c r="BI129" s="207">
        <f t="shared" si="8"/>
        <v>0</v>
      </c>
      <c r="BJ129" s="16" t="s">
        <v>85</v>
      </c>
      <c r="BK129" s="207">
        <f t="shared" si="9"/>
        <v>0</v>
      </c>
      <c r="BL129" s="16" t="s">
        <v>274</v>
      </c>
      <c r="BM129" s="206" t="s">
        <v>1177</v>
      </c>
    </row>
    <row r="130" spans="1:65" s="2" customFormat="1" ht="33" customHeight="1">
      <c r="A130" s="33"/>
      <c r="B130" s="34"/>
      <c r="C130" s="194" t="s">
        <v>230</v>
      </c>
      <c r="D130" s="194" t="s">
        <v>154</v>
      </c>
      <c r="E130" s="195" t="s">
        <v>1178</v>
      </c>
      <c r="F130" s="196" t="s">
        <v>1179</v>
      </c>
      <c r="G130" s="197" t="s">
        <v>277</v>
      </c>
      <c r="H130" s="198">
        <v>4</v>
      </c>
      <c r="I130" s="199"/>
      <c r="J130" s="200">
        <f t="shared" si="0"/>
        <v>0</v>
      </c>
      <c r="K130" s="201"/>
      <c r="L130" s="38"/>
      <c r="M130" s="202" t="s">
        <v>1</v>
      </c>
      <c r="N130" s="203" t="s">
        <v>42</v>
      </c>
      <c r="O130" s="70"/>
      <c r="P130" s="204">
        <f t="shared" si="1"/>
        <v>0</v>
      </c>
      <c r="Q130" s="204">
        <v>3.1199999999999999E-3</v>
      </c>
      <c r="R130" s="204">
        <f t="shared" si="2"/>
        <v>1.248E-2</v>
      </c>
      <c r="S130" s="204">
        <v>0</v>
      </c>
      <c r="T130" s="205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274</v>
      </c>
      <c r="AT130" s="206" t="s">
        <v>154</v>
      </c>
      <c r="AU130" s="206" t="s">
        <v>85</v>
      </c>
      <c r="AY130" s="16" t="s">
        <v>153</v>
      </c>
      <c r="BE130" s="207">
        <f t="shared" si="4"/>
        <v>0</v>
      </c>
      <c r="BF130" s="207">
        <f t="shared" si="5"/>
        <v>0</v>
      </c>
      <c r="BG130" s="207">
        <f t="shared" si="6"/>
        <v>0</v>
      </c>
      <c r="BH130" s="207">
        <f t="shared" si="7"/>
        <v>0</v>
      </c>
      <c r="BI130" s="207">
        <f t="shared" si="8"/>
        <v>0</v>
      </c>
      <c r="BJ130" s="16" t="s">
        <v>85</v>
      </c>
      <c r="BK130" s="207">
        <f t="shared" si="9"/>
        <v>0</v>
      </c>
      <c r="BL130" s="16" t="s">
        <v>274</v>
      </c>
      <c r="BM130" s="206" t="s">
        <v>1180</v>
      </c>
    </row>
    <row r="131" spans="1:65" s="2" customFormat="1" ht="21.75" customHeight="1">
      <c r="A131" s="33"/>
      <c r="B131" s="34"/>
      <c r="C131" s="194" t="s">
        <v>243</v>
      </c>
      <c r="D131" s="194" t="s">
        <v>154</v>
      </c>
      <c r="E131" s="195" t="s">
        <v>1181</v>
      </c>
      <c r="F131" s="196" t="s">
        <v>1182</v>
      </c>
      <c r="G131" s="197" t="s">
        <v>277</v>
      </c>
      <c r="H131" s="198">
        <v>5</v>
      </c>
      <c r="I131" s="199"/>
      <c r="J131" s="200">
        <f t="shared" si="0"/>
        <v>0</v>
      </c>
      <c r="K131" s="201"/>
      <c r="L131" s="38"/>
      <c r="M131" s="202" t="s">
        <v>1</v>
      </c>
      <c r="N131" s="203" t="s">
        <v>42</v>
      </c>
      <c r="O131" s="70"/>
      <c r="P131" s="204">
        <f t="shared" si="1"/>
        <v>0</v>
      </c>
      <c r="Q131" s="204">
        <v>1.7000000000000001E-4</v>
      </c>
      <c r="R131" s="204">
        <f t="shared" si="2"/>
        <v>8.5000000000000006E-4</v>
      </c>
      <c r="S131" s="204">
        <v>0</v>
      </c>
      <c r="T131" s="205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274</v>
      </c>
      <c r="AT131" s="206" t="s">
        <v>154</v>
      </c>
      <c r="AU131" s="206" t="s">
        <v>85</v>
      </c>
      <c r="AY131" s="16" t="s">
        <v>153</v>
      </c>
      <c r="BE131" s="207">
        <f t="shared" si="4"/>
        <v>0</v>
      </c>
      <c r="BF131" s="207">
        <f t="shared" si="5"/>
        <v>0</v>
      </c>
      <c r="BG131" s="207">
        <f t="shared" si="6"/>
        <v>0</v>
      </c>
      <c r="BH131" s="207">
        <f t="shared" si="7"/>
        <v>0</v>
      </c>
      <c r="BI131" s="207">
        <f t="shared" si="8"/>
        <v>0</v>
      </c>
      <c r="BJ131" s="16" t="s">
        <v>85</v>
      </c>
      <c r="BK131" s="207">
        <f t="shared" si="9"/>
        <v>0</v>
      </c>
      <c r="BL131" s="16" t="s">
        <v>274</v>
      </c>
      <c r="BM131" s="206" t="s">
        <v>1183</v>
      </c>
    </row>
    <row r="132" spans="1:65" s="2" customFormat="1" ht="21.75" customHeight="1">
      <c r="A132" s="33"/>
      <c r="B132" s="34"/>
      <c r="C132" s="194" t="s">
        <v>252</v>
      </c>
      <c r="D132" s="194" t="s">
        <v>154</v>
      </c>
      <c r="E132" s="195" t="s">
        <v>1184</v>
      </c>
      <c r="F132" s="196" t="s">
        <v>1185</v>
      </c>
      <c r="G132" s="197" t="s">
        <v>277</v>
      </c>
      <c r="H132" s="198">
        <v>4</v>
      </c>
      <c r="I132" s="199"/>
      <c r="J132" s="200">
        <f t="shared" si="0"/>
        <v>0</v>
      </c>
      <c r="K132" s="201"/>
      <c r="L132" s="38"/>
      <c r="M132" s="202" t="s">
        <v>1</v>
      </c>
      <c r="N132" s="203" t="s">
        <v>42</v>
      </c>
      <c r="O132" s="70"/>
      <c r="P132" s="204">
        <f t="shared" si="1"/>
        <v>0</v>
      </c>
      <c r="Q132" s="204">
        <v>2.2000000000000001E-4</v>
      </c>
      <c r="R132" s="204">
        <f t="shared" si="2"/>
        <v>8.8000000000000003E-4</v>
      </c>
      <c r="S132" s="204">
        <v>0</v>
      </c>
      <c r="T132" s="205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274</v>
      </c>
      <c r="AT132" s="206" t="s">
        <v>154</v>
      </c>
      <c r="AU132" s="206" t="s">
        <v>85</v>
      </c>
      <c r="AY132" s="16" t="s">
        <v>153</v>
      </c>
      <c r="BE132" s="207">
        <f t="shared" si="4"/>
        <v>0</v>
      </c>
      <c r="BF132" s="207">
        <f t="shared" si="5"/>
        <v>0</v>
      </c>
      <c r="BG132" s="207">
        <f t="shared" si="6"/>
        <v>0</v>
      </c>
      <c r="BH132" s="207">
        <f t="shared" si="7"/>
        <v>0</v>
      </c>
      <c r="BI132" s="207">
        <f t="shared" si="8"/>
        <v>0</v>
      </c>
      <c r="BJ132" s="16" t="s">
        <v>85</v>
      </c>
      <c r="BK132" s="207">
        <f t="shared" si="9"/>
        <v>0</v>
      </c>
      <c r="BL132" s="16" t="s">
        <v>274</v>
      </c>
      <c r="BM132" s="206" t="s">
        <v>1186</v>
      </c>
    </row>
    <row r="133" spans="1:65" s="2" customFormat="1" ht="33" customHeight="1">
      <c r="A133" s="33"/>
      <c r="B133" s="34"/>
      <c r="C133" s="194" t="s">
        <v>8</v>
      </c>
      <c r="D133" s="194" t="s">
        <v>154</v>
      </c>
      <c r="E133" s="195" t="s">
        <v>1187</v>
      </c>
      <c r="F133" s="196" t="s">
        <v>1188</v>
      </c>
      <c r="G133" s="197" t="s">
        <v>507</v>
      </c>
      <c r="H133" s="252"/>
      <c r="I133" s="199"/>
      <c r="J133" s="200">
        <f t="shared" si="0"/>
        <v>0</v>
      </c>
      <c r="K133" s="201"/>
      <c r="L133" s="38"/>
      <c r="M133" s="259" t="s">
        <v>1</v>
      </c>
      <c r="N133" s="260" t="s">
        <v>42</v>
      </c>
      <c r="O133" s="261"/>
      <c r="P133" s="262">
        <f t="shared" si="1"/>
        <v>0</v>
      </c>
      <c r="Q133" s="262">
        <v>0</v>
      </c>
      <c r="R133" s="262">
        <f t="shared" si="2"/>
        <v>0</v>
      </c>
      <c r="S133" s="262">
        <v>0</v>
      </c>
      <c r="T133" s="263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274</v>
      </c>
      <c r="AT133" s="206" t="s">
        <v>154</v>
      </c>
      <c r="AU133" s="206" t="s">
        <v>85</v>
      </c>
      <c r="AY133" s="16" t="s">
        <v>153</v>
      </c>
      <c r="BE133" s="207">
        <f t="shared" si="4"/>
        <v>0</v>
      </c>
      <c r="BF133" s="207">
        <f t="shared" si="5"/>
        <v>0</v>
      </c>
      <c r="BG133" s="207">
        <f t="shared" si="6"/>
        <v>0</v>
      </c>
      <c r="BH133" s="207">
        <f t="shared" si="7"/>
        <v>0</v>
      </c>
      <c r="BI133" s="207">
        <f t="shared" si="8"/>
        <v>0</v>
      </c>
      <c r="BJ133" s="16" t="s">
        <v>85</v>
      </c>
      <c r="BK133" s="207">
        <f t="shared" si="9"/>
        <v>0</v>
      </c>
      <c r="BL133" s="16" t="s">
        <v>274</v>
      </c>
      <c r="BM133" s="206" t="s">
        <v>1189</v>
      </c>
    </row>
    <row r="134" spans="1:65" s="2" customFormat="1" ht="6.95" customHeight="1">
      <c r="A134" s="33"/>
      <c r="B134" s="53"/>
      <c r="C134" s="54"/>
      <c r="D134" s="54"/>
      <c r="E134" s="54"/>
      <c r="F134" s="54"/>
      <c r="G134" s="54"/>
      <c r="H134" s="54"/>
      <c r="I134" s="151"/>
      <c r="J134" s="54"/>
      <c r="K134" s="54"/>
      <c r="L134" s="38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algorithmName="SHA-512" hashValue="ZIUeQjdaN3BhMhvnMeySzy6EZSZt2SBd4emykjteB9Y7xwBXbyl6cOTtGw94CJq54z3NgNH5hdtIIS/zow4sAw==" saltValue="C/bDMGbFFXoBROuJMZ6/bNSDtiQgkLSbfeT6bp1FnsEDhQEBYzOVjliyEHkJaf+IkgIYb5LJ7jDCZPNx4C3Jbg==" spinCount="100000" sheet="1" objects="1" scenarios="1" formatColumns="0" formatRows="0" autoFilter="0"/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17</v>
      </c>
      <c r="I6" s="107"/>
      <c r="L6" s="19"/>
    </row>
    <row r="7" spans="1:4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2" t="s">
        <v>1190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1191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ROUND((SUM(BE119:BE177)),  2)</f>
        <v>0</v>
      </c>
      <c r="G33" s="33"/>
      <c r="H33" s="33"/>
      <c r="I33" s="130">
        <v>0.21</v>
      </c>
      <c r="J33" s="129">
        <f>ROUND(((SUM(BE119:BE177))*I33),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ROUND((SUM(BF119:BF177)),  2)</f>
        <v>0</v>
      </c>
      <c r="G34" s="33"/>
      <c r="H34" s="33"/>
      <c r="I34" s="130">
        <v>0.15</v>
      </c>
      <c r="J34" s="129">
        <f>ROUND(((SUM(BF119:BF177))*I34),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ROUND((SUM(BG119:BG177)),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ROUND((SUM(BH119:BH177)),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ROUND((SUM(BI119:BI177)),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05 - Silnoproud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Josef Nezval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1192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9" customFormat="1" ht="24.95" customHeight="1">
      <c r="B98" s="160"/>
      <c r="C98" s="161"/>
      <c r="D98" s="162" t="s">
        <v>1193</v>
      </c>
      <c r="E98" s="163"/>
      <c r="F98" s="163"/>
      <c r="G98" s="163"/>
      <c r="H98" s="163"/>
      <c r="I98" s="164"/>
      <c r="J98" s="165">
        <f>J135</f>
        <v>0</v>
      </c>
      <c r="K98" s="161"/>
      <c r="L98" s="166"/>
    </row>
    <row r="99" spans="1:31" s="9" customFormat="1" ht="24.95" customHeight="1">
      <c r="B99" s="160"/>
      <c r="C99" s="161"/>
      <c r="D99" s="162" t="s">
        <v>1194</v>
      </c>
      <c r="E99" s="163"/>
      <c r="F99" s="163"/>
      <c r="G99" s="163"/>
      <c r="H99" s="163"/>
      <c r="I99" s="164"/>
      <c r="J99" s="165">
        <f>J169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138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17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27" t="str">
        <f>E7</f>
        <v>Stavební úpravy rehabilitace II nemocnice Třinec p.o.</v>
      </c>
      <c r="F109" s="328"/>
      <c r="G109" s="328"/>
      <c r="H109" s="328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113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9" t="str">
        <f>E9</f>
        <v>05 - Silnoproud</v>
      </c>
      <c r="F111" s="329"/>
      <c r="G111" s="329"/>
      <c r="H111" s="329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 xml:space="preserve"> </v>
      </c>
      <c r="G113" s="35"/>
      <c r="H113" s="35"/>
      <c r="I113" s="116" t="s">
        <v>23</v>
      </c>
      <c r="J113" s="65" t="str">
        <f>IF(J12="","",J12)</f>
        <v>28. 5. 2020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25</v>
      </c>
      <c r="D115" s="35"/>
      <c r="E115" s="35"/>
      <c r="F115" s="26" t="str">
        <f>E15</f>
        <v>Nemocnice Třinec, příspěvková organizace, Kaštanov</v>
      </c>
      <c r="G115" s="35"/>
      <c r="H115" s="35"/>
      <c r="I115" s="116" t="s">
        <v>31</v>
      </c>
      <c r="J115" s="31" t="str">
        <f>E21</f>
        <v>Stavební a rozvojová s.r.o.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29</v>
      </c>
      <c r="D116" s="35"/>
      <c r="E116" s="35"/>
      <c r="F116" s="26" t="str">
        <f>IF(E18="","",E18)</f>
        <v>Vyplň údaj</v>
      </c>
      <c r="G116" s="35"/>
      <c r="H116" s="35"/>
      <c r="I116" s="116" t="s">
        <v>34</v>
      </c>
      <c r="J116" s="31" t="str">
        <f>E24</f>
        <v>Josef Nezval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0" customFormat="1" ht="29.25" customHeight="1">
      <c r="A118" s="167"/>
      <c r="B118" s="168"/>
      <c r="C118" s="169" t="s">
        <v>139</v>
      </c>
      <c r="D118" s="170" t="s">
        <v>62</v>
      </c>
      <c r="E118" s="170" t="s">
        <v>58</v>
      </c>
      <c r="F118" s="170" t="s">
        <v>59</v>
      </c>
      <c r="G118" s="170" t="s">
        <v>140</v>
      </c>
      <c r="H118" s="170" t="s">
        <v>141</v>
      </c>
      <c r="I118" s="171" t="s">
        <v>142</v>
      </c>
      <c r="J118" s="172" t="s">
        <v>118</v>
      </c>
      <c r="K118" s="173" t="s">
        <v>143</v>
      </c>
      <c r="L118" s="174"/>
      <c r="M118" s="74" t="s">
        <v>1</v>
      </c>
      <c r="N118" s="75" t="s">
        <v>41</v>
      </c>
      <c r="O118" s="75" t="s">
        <v>144</v>
      </c>
      <c r="P118" s="75" t="s">
        <v>145</v>
      </c>
      <c r="Q118" s="75" t="s">
        <v>146</v>
      </c>
      <c r="R118" s="75" t="s">
        <v>147</v>
      </c>
      <c r="S118" s="75" t="s">
        <v>148</v>
      </c>
      <c r="T118" s="76" t="s">
        <v>149</v>
      </c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</row>
    <row r="119" spans="1:65" s="2" customFormat="1" ht="22.9" customHeight="1">
      <c r="A119" s="33"/>
      <c r="B119" s="34"/>
      <c r="C119" s="81" t="s">
        <v>150</v>
      </c>
      <c r="D119" s="35"/>
      <c r="E119" s="35"/>
      <c r="F119" s="35"/>
      <c r="G119" s="35"/>
      <c r="H119" s="35"/>
      <c r="I119" s="114"/>
      <c r="J119" s="175">
        <f>BK119</f>
        <v>0</v>
      </c>
      <c r="K119" s="35"/>
      <c r="L119" s="38"/>
      <c r="M119" s="77"/>
      <c r="N119" s="176"/>
      <c r="O119" s="78"/>
      <c r="P119" s="177">
        <f>P120+P135+P169</f>
        <v>0</v>
      </c>
      <c r="Q119" s="78"/>
      <c r="R119" s="177">
        <f>R120+R135+R169</f>
        <v>0</v>
      </c>
      <c r="S119" s="78"/>
      <c r="T119" s="178">
        <f>T120+T135+T169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120</v>
      </c>
      <c r="BK119" s="179">
        <f>BK120+BK135+BK169</f>
        <v>0</v>
      </c>
    </row>
    <row r="120" spans="1:65" s="11" customFormat="1" ht="25.9" customHeight="1">
      <c r="B120" s="180"/>
      <c r="C120" s="181"/>
      <c r="D120" s="182" t="s">
        <v>76</v>
      </c>
      <c r="E120" s="183" t="s">
        <v>1195</v>
      </c>
      <c r="F120" s="183" t="s">
        <v>1196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SUM(P121:P134)</f>
        <v>0</v>
      </c>
      <c r="Q120" s="188"/>
      <c r="R120" s="189">
        <f>SUM(R121:R134)</f>
        <v>0</v>
      </c>
      <c r="S120" s="188"/>
      <c r="T120" s="190">
        <f>SUM(T121:T134)</f>
        <v>0</v>
      </c>
      <c r="AR120" s="191" t="s">
        <v>87</v>
      </c>
      <c r="AT120" s="192" t="s">
        <v>76</v>
      </c>
      <c r="AU120" s="192" t="s">
        <v>77</v>
      </c>
      <c r="AY120" s="191" t="s">
        <v>153</v>
      </c>
      <c r="BK120" s="193">
        <f>SUM(BK121:BK134)</f>
        <v>0</v>
      </c>
    </row>
    <row r="121" spans="1:65" s="2" customFormat="1" ht="16.5" customHeight="1">
      <c r="A121" s="33"/>
      <c r="B121" s="34"/>
      <c r="C121" s="194" t="s">
        <v>85</v>
      </c>
      <c r="D121" s="194" t="s">
        <v>154</v>
      </c>
      <c r="E121" s="195" t="s">
        <v>1197</v>
      </c>
      <c r="F121" s="196" t="s">
        <v>1198</v>
      </c>
      <c r="G121" s="197" t="s">
        <v>514</v>
      </c>
      <c r="H121" s="198">
        <v>1</v>
      </c>
      <c r="I121" s="199"/>
      <c r="J121" s="200">
        <f t="shared" ref="J121:J134" si="0">ROUND(I121*H121,2)</f>
        <v>0</v>
      </c>
      <c r="K121" s="201"/>
      <c r="L121" s="38"/>
      <c r="M121" s="202" t="s">
        <v>1</v>
      </c>
      <c r="N121" s="203" t="s">
        <v>42</v>
      </c>
      <c r="O121" s="70"/>
      <c r="P121" s="204">
        <f t="shared" ref="P121:P134" si="1">O121*H121</f>
        <v>0</v>
      </c>
      <c r="Q121" s="204">
        <v>0</v>
      </c>
      <c r="R121" s="204">
        <f t="shared" ref="R121:R134" si="2">Q121*H121</f>
        <v>0</v>
      </c>
      <c r="S121" s="204">
        <v>0</v>
      </c>
      <c r="T121" s="205">
        <f t="shared" ref="T121:T134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6" t="s">
        <v>274</v>
      </c>
      <c r="AT121" s="206" t="s">
        <v>154</v>
      </c>
      <c r="AU121" s="206" t="s">
        <v>85</v>
      </c>
      <c r="AY121" s="16" t="s">
        <v>153</v>
      </c>
      <c r="BE121" s="207">
        <f t="shared" ref="BE121:BE134" si="4">IF(N121="základní",J121,0)</f>
        <v>0</v>
      </c>
      <c r="BF121" s="207">
        <f t="shared" ref="BF121:BF134" si="5">IF(N121="snížená",J121,0)</f>
        <v>0</v>
      </c>
      <c r="BG121" s="207">
        <f t="shared" ref="BG121:BG134" si="6">IF(N121="zákl. přenesená",J121,0)</f>
        <v>0</v>
      </c>
      <c r="BH121" s="207">
        <f t="shared" ref="BH121:BH134" si="7">IF(N121="sníž. přenesená",J121,0)</f>
        <v>0</v>
      </c>
      <c r="BI121" s="207">
        <f t="shared" ref="BI121:BI134" si="8">IF(N121="nulová",J121,0)</f>
        <v>0</v>
      </c>
      <c r="BJ121" s="16" t="s">
        <v>85</v>
      </c>
      <c r="BK121" s="207">
        <f t="shared" ref="BK121:BK134" si="9">ROUND(I121*H121,2)</f>
        <v>0</v>
      </c>
      <c r="BL121" s="16" t="s">
        <v>274</v>
      </c>
      <c r="BM121" s="206" t="s">
        <v>87</v>
      </c>
    </row>
    <row r="122" spans="1:65" s="2" customFormat="1" ht="16.5" customHeight="1">
      <c r="A122" s="33"/>
      <c r="B122" s="34"/>
      <c r="C122" s="194" t="s">
        <v>87</v>
      </c>
      <c r="D122" s="194" t="s">
        <v>154</v>
      </c>
      <c r="E122" s="195" t="s">
        <v>1199</v>
      </c>
      <c r="F122" s="196" t="s">
        <v>1200</v>
      </c>
      <c r="G122" s="197" t="s">
        <v>277</v>
      </c>
      <c r="H122" s="198">
        <v>35</v>
      </c>
      <c r="I122" s="199"/>
      <c r="J122" s="200">
        <f t="shared" si="0"/>
        <v>0</v>
      </c>
      <c r="K122" s="201"/>
      <c r="L122" s="38"/>
      <c r="M122" s="202" t="s">
        <v>1</v>
      </c>
      <c r="N122" s="203" t="s">
        <v>42</v>
      </c>
      <c r="O122" s="70"/>
      <c r="P122" s="204">
        <f t="shared" si="1"/>
        <v>0</v>
      </c>
      <c r="Q122" s="204">
        <v>0</v>
      </c>
      <c r="R122" s="204">
        <f t="shared" si="2"/>
        <v>0</v>
      </c>
      <c r="S122" s="204">
        <v>0</v>
      </c>
      <c r="T122" s="205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6" t="s">
        <v>274</v>
      </c>
      <c r="AT122" s="206" t="s">
        <v>154</v>
      </c>
      <c r="AU122" s="206" t="s">
        <v>85</v>
      </c>
      <c r="AY122" s="16" t="s">
        <v>153</v>
      </c>
      <c r="BE122" s="207">
        <f t="shared" si="4"/>
        <v>0</v>
      </c>
      <c r="BF122" s="207">
        <f t="shared" si="5"/>
        <v>0</v>
      </c>
      <c r="BG122" s="207">
        <f t="shared" si="6"/>
        <v>0</v>
      </c>
      <c r="BH122" s="207">
        <f t="shared" si="7"/>
        <v>0</v>
      </c>
      <c r="BI122" s="207">
        <f t="shared" si="8"/>
        <v>0</v>
      </c>
      <c r="BJ122" s="16" t="s">
        <v>85</v>
      </c>
      <c r="BK122" s="207">
        <f t="shared" si="9"/>
        <v>0</v>
      </c>
      <c r="BL122" s="16" t="s">
        <v>274</v>
      </c>
      <c r="BM122" s="206" t="s">
        <v>158</v>
      </c>
    </row>
    <row r="123" spans="1:65" s="2" customFormat="1" ht="16.5" customHeight="1">
      <c r="A123" s="33"/>
      <c r="B123" s="34"/>
      <c r="C123" s="194" t="s">
        <v>151</v>
      </c>
      <c r="D123" s="194" t="s">
        <v>154</v>
      </c>
      <c r="E123" s="195" t="s">
        <v>1201</v>
      </c>
      <c r="F123" s="196" t="s">
        <v>1202</v>
      </c>
      <c r="G123" s="197" t="s">
        <v>277</v>
      </c>
      <c r="H123" s="198">
        <v>455</v>
      </c>
      <c r="I123" s="199"/>
      <c r="J123" s="200">
        <f t="shared" si="0"/>
        <v>0</v>
      </c>
      <c r="K123" s="201"/>
      <c r="L123" s="38"/>
      <c r="M123" s="202" t="s">
        <v>1</v>
      </c>
      <c r="N123" s="203" t="s">
        <v>42</v>
      </c>
      <c r="O123" s="70"/>
      <c r="P123" s="204">
        <f t="shared" si="1"/>
        <v>0</v>
      </c>
      <c r="Q123" s="204">
        <v>0</v>
      </c>
      <c r="R123" s="204">
        <f t="shared" si="2"/>
        <v>0</v>
      </c>
      <c r="S123" s="204">
        <v>0</v>
      </c>
      <c r="T123" s="205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6" t="s">
        <v>274</v>
      </c>
      <c r="AT123" s="206" t="s">
        <v>154</v>
      </c>
      <c r="AU123" s="206" t="s">
        <v>85</v>
      </c>
      <c r="AY123" s="16" t="s">
        <v>153</v>
      </c>
      <c r="BE123" s="207">
        <f t="shared" si="4"/>
        <v>0</v>
      </c>
      <c r="BF123" s="207">
        <f t="shared" si="5"/>
        <v>0</v>
      </c>
      <c r="BG123" s="207">
        <f t="shared" si="6"/>
        <v>0</v>
      </c>
      <c r="BH123" s="207">
        <f t="shared" si="7"/>
        <v>0</v>
      </c>
      <c r="BI123" s="207">
        <f t="shared" si="8"/>
        <v>0</v>
      </c>
      <c r="BJ123" s="16" t="s">
        <v>85</v>
      </c>
      <c r="BK123" s="207">
        <f t="shared" si="9"/>
        <v>0</v>
      </c>
      <c r="BL123" s="16" t="s">
        <v>274</v>
      </c>
      <c r="BM123" s="206" t="s">
        <v>186</v>
      </c>
    </row>
    <row r="124" spans="1:65" s="2" customFormat="1" ht="16.5" customHeight="1">
      <c r="A124" s="33"/>
      <c r="B124" s="34"/>
      <c r="C124" s="194" t="s">
        <v>158</v>
      </c>
      <c r="D124" s="194" t="s">
        <v>154</v>
      </c>
      <c r="E124" s="195" t="s">
        <v>1203</v>
      </c>
      <c r="F124" s="196" t="s">
        <v>1204</v>
      </c>
      <c r="G124" s="197" t="s">
        <v>277</v>
      </c>
      <c r="H124" s="198">
        <v>45</v>
      </c>
      <c r="I124" s="199"/>
      <c r="J124" s="200">
        <f t="shared" si="0"/>
        <v>0</v>
      </c>
      <c r="K124" s="201"/>
      <c r="L124" s="38"/>
      <c r="M124" s="202" t="s">
        <v>1</v>
      </c>
      <c r="N124" s="203" t="s">
        <v>42</v>
      </c>
      <c r="O124" s="70"/>
      <c r="P124" s="204">
        <f t="shared" si="1"/>
        <v>0</v>
      </c>
      <c r="Q124" s="204">
        <v>0</v>
      </c>
      <c r="R124" s="204">
        <f t="shared" si="2"/>
        <v>0</v>
      </c>
      <c r="S124" s="204">
        <v>0</v>
      </c>
      <c r="T124" s="205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274</v>
      </c>
      <c r="AT124" s="206" t="s">
        <v>154</v>
      </c>
      <c r="AU124" s="206" t="s">
        <v>85</v>
      </c>
      <c r="AY124" s="16" t="s">
        <v>153</v>
      </c>
      <c r="BE124" s="207">
        <f t="shared" si="4"/>
        <v>0</v>
      </c>
      <c r="BF124" s="207">
        <f t="shared" si="5"/>
        <v>0</v>
      </c>
      <c r="BG124" s="207">
        <f t="shared" si="6"/>
        <v>0</v>
      </c>
      <c r="BH124" s="207">
        <f t="shared" si="7"/>
        <v>0</v>
      </c>
      <c r="BI124" s="207">
        <f t="shared" si="8"/>
        <v>0</v>
      </c>
      <c r="BJ124" s="16" t="s">
        <v>85</v>
      </c>
      <c r="BK124" s="207">
        <f t="shared" si="9"/>
        <v>0</v>
      </c>
      <c r="BL124" s="16" t="s">
        <v>274</v>
      </c>
      <c r="BM124" s="206" t="s">
        <v>202</v>
      </c>
    </row>
    <row r="125" spans="1:65" s="2" customFormat="1" ht="16.5" customHeight="1">
      <c r="A125" s="33"/>
      <c r="B125" s="34"/>
      <c r="C125" s="194" t="s">
        <v>188</v>
      </c>
      <c r="D125" s="194" t="s">
        <v>154</v>
      </c>
      <c r="E125" s="195" t="s">
        <v>1205</v>
      </c>
      <c r="F125" s="196" t="s">
        <v>1206</v>
      </c>
      <c r="G125" s="197" t="s">
        <v>277</v>
      </c>
      <c r="H125" s="198">
        <v>225</v>
      </c>
      <c r="I125" s="199"/>
      <c r="J125" s="200">
        <f t="shared" si="0"/>
        <v>0</v>
      </c>
      <c r="K125" s="201"/>
      <c r="L125" s="38"/>
      <c r="M125" s="202" t="s">
        <v>1</v>
      </c>
      <c r="N125" s="203" t="s">
        <v>42</v>
      </c>
      <c r="O125" s="70"/>
      <c r="P125" s="204">
        <f t="shared" si="1"/>
        <v>0</v>
      </c>
      <c r="Q125" s="204">
        <v>0</v>
      </c>
      <c r="R125" s="204">
        <f t="shared" si="2"/>
        <v>0</v>
      </c>
      <c r="S125" s="204">
        <v>0</v>
      </c>
      <c r="T125" s="205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274</v>
      </c>
      <c r="AT125" s="206" t="s">
        <v>154</v>
      </c>
      <c r="AU125" s="206" t="s">
        <v>85</v>
      </c>
      <c r="AY125" s="16" t="s">
        <v>153</v>
      </c>
      <c r="BE125" s="207">
        <f t="shared" si="4"/>
        <v>0</v>
      </c>
      <c r="BF125" s="207">
        <f t="shared" si="5"/>
        <v>0</v>
      </c>
      <c r="BG125" s="207">
        <f t="shared" si="6"/>
        <v>0</v>
      </c>
      <c r="BH125" s="207">
        <f t="shared" si="7"/>
        <v>0</v>
      </c>
      <c r="BI125" s="207">
        <f t="shared" si="8"/>
        <v>0</v>
      </c>
      <c r="BJ125" s="16" t="s">
        <v>85</v>
      </c>
      <c r="BK125" s="207">
        <f t="shared" si="9"/>
        <v>0</v>
      </c>
      <c r="BL125" s="16" t="s">
        <v>274</v>
      </c>
      <c r="BM125" s="206" t="s">
        <v>213</v>
      </c>
    </row>
    <row r="126" spans="1:65" s="2" customFormat="1" ht="16.5" customHeight="1">
      <c r="A126" s="33"/>
      <c r="B126" s="34"/>
      <c r="C126" s="194" t="s">
        <v>186</v>
      </c>
      <c r="D126" s="194" t="s">
        <v>154</v>
      </c>
      <c r="E126" s="195" t="s">
        <v>1207</v>
      </c>
      <c r="F126" s="196" t="s">
        <v>1208</v>
      </c>
      <c r="G126" s="197" t="s">
        <v>277</v>
      </c>
      <c r="H126" s="198">
        <v>125</v>
      </c>
      <c r="I126" s="199"/>
      <c r="J126" s="200">
        <f t="shared" si="0"/>
        <v>0</v>
      </c>
      <c r="K126" s="201"/>
      <c r="L126" s="38"/>
      <c r="M126" s="202" t="s">
        <v>1</v>
      </c>
      <c r="N126" s="203" t="s">
        <v>42</v>
      </c>
      <c r="O126" s="70"/>
      <c r="P126" s="204">
        <f t="shared" si="1"/>
        <v>0</v>
      </c>
      <c r="Q126" s="204">
        <v>0</v>
      </c>
      <c r="R126" s="204">
        <f t="shared" si="2"/>
        <v>0</v>
      </c>
      <c r="S126" s="204">
        <v>0</v>
      </c>
      <c r="T126" s="205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274</v>
      </c>
      <c r="AT126" s="206" t="s">
        <v>154</v>
      </c>
      <c r="AU126" s="206" t="s">
        <v>85</v>
      </c>
      <c r="AY126" s="16" t="s">
        <v>153</v>
      </c>
      <c r="BE126" s="207">
        <f t="shared" si="4"/>
        <v>0</v>
      </c>
      <c r="BF126" s="207">
        <f t="shared" si="5"/>
        <v>0</v>
      </c>
      <c r="BG126" s="207">
        <f t="shared" si="6"/>
        <v>0</v>
      </c>
      <c r="BH126" s="207">
        <f t="shared" si="7"/>
        <v>0</v>
      </c>
      <c r="BI126" s="207">
        <f t="shared" si="8"/>
        <v>0</v>
      </c>
      <c r="BJ126" s="16" t="s">
        <v>85</v>
      </c>
      <c r="BK126" s="207">
        <f t="shared" si="9"/>
        <v>0</v>
      </c>
      <c r="BL126" s="16" t="s">
        <v>274</v>
      </c>
      <c r="BM126" s="206" t="s">
        <v>230</v>
      </c>
    </row>
    <row r="127" spans="1:65" s="2" customFormat="1" ht="16.5" customHeight="1">
      <c r="A127" s="33"/>
      <c r="B127" s="34"/>
      <c r="C127" s="194" t="s">
        <v>198</v>
      </c>
      <c r="D127" s="194" t="s">
        <v>154</v>
      </c>
      <c r="E127" s="195" t="s">
        <v>1209</v>
      </c>
      <c r="F127" s="196" t="s">
        <v>1210</v>
      </c>
      <c r="G127" s="197" t="s">
        <v>277</v>
      </c>
      <c r="H127" s="198">
        <v>60</v>
      </c>
      <c r="I127" s="199"/>
      <c r="J127" s="200">
        <f t="shared" si="0"/>
        <v>0</v>
      </c>
      <c r="K127" s="201"/>
      <c r="L127" s="38"/>
      <c r="M127" s="202" t="s">
        <v>1</v>
      </c>
      <c r="N127" s="203" t="s">
        <v>42</v>
      </c>
      <c r="O127" s="70"/>
      <c r="P127" s="204">
        <f t="shared" si="1"/>
        <v>0</v>
      </c>
      <c r="Q127" s="204">
        <v>0</v>
      </c>
      <c r="R127" s="204">
        <f t="shared" si="2"/>
        <v>0</v>
      </c>
      <c r="S127" s="204">
        <v>0</v>
      </c>
      <c r="T127" s="205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274</v>
      </c>
      <c r="AT127" s="206" t="s">
        <v>154</v>
      </c>
      <c r="AU127" s="206" t="s">
        <v>85</v>
      </c>
      <c r="AY127" s="16" t="s">
        <v>153</v>
      </c>
      <c r="BE127" s="207">
        <f t="shared" si="4"/>
        <v>0</v>
      </c>
      <c r="BF127" s="207">
        <f t="shared" si="5"/>
        <v>0</v>
      </c>
      <c r="BG127" s="207">
        <f t="shared" si="6"/>
        <v>0</v>
      </c>
      <c r="BH127" s="207">
        <f t="shared" si="7"/>
        <v>0</v>
      </c>
      <c r="BI127" s="207">
        <f t="shared" si="8"/>
        <v>0</v>
      </c>
      <c r="BJ127" s="16" t="s">
        <v>85</v>
      </c>
      <c r="BK127" s="207">
        <f t="shared" si="9"/>
        <v>0</v>
      </c>
      <c r="BL127" s="16" t="s">
        <v>274</v>
      </c>
      <c r="BM127" s="206" t="s">
        <v>252</v>
      </c>
    </row>
    <row r="128" spans="1:65" s="2" customFormat="1" ht="16.5" customHeight="1">
      <c r="A128" s="33"/>
      <c r="B128" s="34"/>
      <c r="C128" s="194" t="s">
        <v>202</v>
      </c>
      <c r="D128" s="194" t="s">
        <v>154</v>
      </c>
      <c r="E128" s="195" t="s">
        <v>1211</v>
      </c>
      <c r="F128" s="196" t="s">
        <v>1212</v>
      </c>
      <c r="G128" s="197" t="s">
        <v>277</v>
      </c>
      <c r="H128" s="198">
        <v>65</v>
      </c>
      <c r="I128" s="199"/>
      <c r="J128" s="200">
        <f t="shared" si="0"/>
        <v>0</v>
      </c>
      <c r="K128" s="201"/>
      <c r="L128" s="38"/>
      <c r="M128" s="202" t="s">
        <v>1</v>
      </c>
      <c r="N128" s="203" t="s">
        <v>42</v>
      </c>
      <c r="O128" s="70"/>
      <c r="P128" s="204">
        <f t="shared" si="1"/>
        <v>0</v>
      </c>
      <c r="Q128" s="204">
        <v>0</v>
      </c>
      <c r="R128" s="204">
        <f t="shared" si="2"/>
        <v>0</v>
      </c>
      <c r="S128" s="204">
        <v>0</v>
      </c>
      <c r="T128" s="205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274</v>
      </c>
      <c r="AT128" s="206" t="s">
        <v>154</v>
      </c>
      <c r="AU128" s="206" t="s">
        <v>85</v>
      </c>
      <c r="AY128" s="16" t="s">
        <v>153</v>
      </c>
      <c r="BE128" s="207">
        <f t="shared" si="4"/>
        <v>0</v>
      </c>
      <c r="BF128" s="207">
        <f t="shared" si="5"/>
        <v>0</v>
      </c>
      <c r="BG128" s="207">
        <f t="shared" si="6"/>
        <v>0</v>
      </c>
      <c r="BH128" s="207">
        <f t="shared" si="7"/>
        <v>0</v>
      </c>
      <c r="BI128" s="207">
        <f t="shared" si="8"/>
        <v>0</v>
      </c>
      <c r="BJ128" s="16" t="s">
        <v>85</v>
      </c>
      <c r="BK128" s="207">
        <f t="shared" si="9"/>
        <v>0</v>
      </c>
      <c r="BL128" s="16" t="s">
        <v>274</v>
      </c>
      <c r="BM128" s="206" t="s">
        <v>274</v>
      </c>
    </row>
    <row r="129" spans="1:65" s="2" customFormat="1" ht="16.5" customHeight="1">
      <c r="A129" s="33"/>
      <c r="B129" s="34"/>
      <c r="C129" s="194" t="s">
        <v>208</v>
      </c>
      <c r="D129" s="194" t="s">
        <v>154</v>
      </c>
      <c r="E129" s="195" t="s">
        <v>1213</v>
      </c>
      <c r="F129" s="196" t="s">
        <v>1214</v>
      </c>
      <c r="G129" s="197" t="s">
        <v>277</v>
      </c>
      <c r="H129" s="198">
        <v>25</v>
      </c>
      <c r="I129" s="199"/>
      <c r="J129" s="200">
        <f t="shared" si="0"/>
        <v>0</v>
      </c>
      <c r="K129" s="201"/>
      <c r="L129" s="38"/>
      <c r="M129" s="202" t="s">
        <v>1</v>
      </c>
      <c r="N129" s="203" t="s">
        <v>42</v>
      </c>
      <c r="O129" s="70"/>
      <c r="P129" s="204">
        <f t="shared" si="1"/>
        <v>0</v>
      </c>
      <c r="Q129" s="204">
        <v>0</v>
      </c>
      <c r="R129" s="204">
        <f t="shared" si="2"/>
        <v>0</v>
      </c>
      <c r="S129" s="204">
        <v>0</v>
      </c>
      <c r="T129" s="205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274</v>
      </c>
      <c r="AT129" s="206" t="s">
        <v>154</v>
      </c>
      <c r="AU129" s="206" t="s">
        <v>85</v>
      </c>
      <c r="AY129" s="16" t="s">
        <v>153</v>
      </c>
      <c r="BE129" s="207">
        <f t="shared" si="4"/>
        <v>0</v>
      </c>
      <c r="BF129" s="207">
        <f t="shared" si="5"/>
        <v>0</v>
      </c>
      <c r="BG129" s="207">
        <f t="shared" si="6"/>
        <v>0</v>
      </c>
      <c r="BH129" s="207">
        <f t="shared" si="7"/>
        <v>0</v>
      </c>
      <c r="BI129" s="207">
        <f t="shared" si="8"/>
        <v>0</v>
      </c>
      <c r="BJ129" s="16" t="s">
        <v>85</v>
      </c>
      <c r="BK129" s="207">
        <f t="shared" si="9"/>
        <v>0</v>
      </c>
      <c r="BL129" s="16" t="s">
        <v>274</v>
      </c>
      <c r="BM129" s="206" t="s">
        <v>294</v>
      </c>
    </row>
    <row r="130" spans="1:65" s="2" customFormat="1" ht="16.5" customHeight="1">
      <c r="A130" s="33"/>
      <c r="B130" s="34"/>
      <c r="C130" s="194" t="s">
        <v>213</v>
      </c>
      <c r="D130" s="194" t="s">
        <v>154</v>
      </c>
      <c r="E130" s="195" t="s">
        <v>1215</v>
      </c>
      <c r="F130" s="196" t="s">
        <v>1216</v>
      </c>
      <c r="G130" s="197" t="s">
        <v>277</v>
      </c>
      <c r="H130" s="198">
        <v>25</v>
      </c>
      <c r="I130" s="199"/>
      <c r="J130" s="200">
        <f t="shared" si="0"/>
        <v>0</v>
      </c>
      <c r="K130" s="201"/>
      <c r="L130" s="38"/>
      <c r="M130" s="202" t="s">
        <v>1</v>
      </c>
      <c r="N130" s="203" t="s">
        <v>42</v>
      </c>
      <c r="O130" s="70"/>
      <c r="P130" s="204">
        <f t="shared" si="1"/>
        <v>0</v>
      </c>
      <c r="Q130" s="204">
        <v>0</v>
      </c>
      <c r="R130" s="204">
        <f t="shared" si="2"/>
        <v>0</v>
      </c>
      <c r="S130" s="204">
        <v>0</v>
      </c>
      <c r="T130" s="205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274</v>
      </c>
      <c r="AT130" s="206" t="s">
        <v>154</v>
      </c>
      <c r="AU130" s="206" t="s">
        <v>85</v>
      </c>
      <c r="AY130" s="16" t="s">
        <v>153</v>
      </c>
      <c r="BE130" s="207">
        <f t="shared" si="4"/>
        <v>0</v>
      </c>
      <c r="BF130" s="207">
        <f t="shared" si="5"/>
        <v>0</v>
      </c>
      <c r="BG130" s="207">
        <f t="shared" si="6"/>
        <v>0</v>
      </c>
      <c r="BH130" s="207">
        <f t="shared" si="7"/>
        <v>0</v>
      </c>
      <c r="BI130" s="207">
        <f t="shared" si="8"/>
        <v>0</v>
      </c>
      <c r="BJ130" s="16" t="s">
        <v>85</v>
      </c>
      <c r="BK130" s="207">
        <f t="shared" si="9"/>
        <v>0</v>
      </c>
      <c r="BL130" s="16" t="s">
        <v>274</v>
      </c>
      <c r="BM130" s="206" t="s">
        <v>304</v>
      </c>
    </row>
    <row r="131" spans="1:65" s="2" customFormat="1" ht="16.5" customHeight="1">
      <c r="A131" s="33"/>
      <c r="B131" s="34"/>
      <c r="C131" s="194" t="s">
        <v>226</v>
      </c>
      <c r="D131" s="194" t="s">
        <v>154</v>
      </c>
      <c r="E131" s="195" t="s">
        <v>1217</v>
      </c>
      <c r="F131" s="196" t="s">
        <v>1218</v>
      </c>
      <c r="G131" s="197" t="s">
        <v>277</v>
      </c>
      <c r="H131" s="198">
        <v>85</v>
      </c>
      <c r="I131" s="199"/>
      <c r="J131" s="200">
        <f t="shared" si="0"/>
        <v>0</v>
      </c>
      <c r="K131" s="201"/>
      <c r="L131" s="38"/>
      <c r="M131" s="202" t="s">
        <v>1</v>
      </c>
      <c r="N131" s="203" t="s">
        <v>42</v>
      </c>
      <c r="O131" s="70"/>
      <c r="P131" s="204">
        <f t="shared" si="1"/>
        <v>0</v>
      </c>
      <c r="Q131" s="204">
        <v>0</v>
      </c>
      <c r="R131" s="204">
        <f t="shared" si="2"/>
        <v>0</v>
      </c>
      <c r="S131" s="204">
        <v>0</v>
      </c>
      <c r="T131" s="205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274</v>
      </c>
      <c r="AT131" s="206" t="s">
        <v>154</v>
      </c>
      <c r="AU131" s="206" t="s">
        <v>85</v>
      </c>
      <c r="AY131" s="16" t="s">
        <v>153</v>
      </c>
      <c r="BE131" s="207">
        <f t="shared" si="4"/>
        <v>0</v>
      </c>
      <c r="BF131" s="207">
        <f t="shared" si="5"/>
        <v>0</v>
      </c>
      <c r="BG131" s="207">
        <f t="shared" si="6"/>
        <v>0</v>
      </c>
      <c r="BH131" s="207">
        <f t="shared" si="7"/>
        <v>0</v>
      </c>
      <c r="BI131" s="207">
        <f t="shared" si="8"/>
        <v>0</v>
      </c>
      <c r="BJ131" s="16" t="s">
        <v>85</v>
      </c>
      <c r="BK131" s="207">
        <f t="shared" si="9"/>
        <v>0</v>
      </c>
      <c r="BL131" s="16" t="s">
        <v>274</v>
      </c>
      <c r="BM131" s="206" t="s">
        <v>312</v>
      </c>
    </row>
    <row r="132" spans="1:65" s="2" customFormat="1" ht="16.5" customHeight="1">
      <c r="A132" s="33"/>
      <c r="B132" s="34"/>
      <c r="C132" s="194" t="s">
        <v>230</v>
      </c>
      <c r="D132" s="194" t="s">
        <v>154</v>
      </c>
      <c r="E132" s="195" t="s">
        <v>1219</v>
      </c>
      <c r="F132" s="196" t="s">
        <v>1220</v>
      </c>
      <c r="G132" s="197" t="s">
        <v>514</v>
      </c>
      <c r="H132" s="198">
        <v>15</v>
      </c>
      <c r="I132" s="199"/>
      <c r="J132" s="200">
        <f t="shared" si="0"/>
        <v>0</v>
      </c>
      <c r="K132" s="201"/>
      <c r="L132" s="38"/>
      <c r="M132" s="202" t="s">
        <v>1</v>
      </c>
      <c r="N132" s="203" t="s">
        <v>42</v>
      </c>
      <c r="O132" s="70"/>
      <c r="P132" s="204">
        <f t="shared" si="1"/>
        <v>0</v>
      </c>
      <c r="Q132" s="204">
        <v>0</v>
      </c>
      <c r="R132" s="204">
        <f t="shared" si="2"/>
        <v>0</v>
      </c>
      <c r="S132" s="204">
        <v>0</v>
      </c>
      <c r="T132" s="205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274</v>
      </c>
      <c r="AT132" s="206" t="s">
        <v>154</v>
      </c>
      <c r="AU132" s="206" t="s">
        <v>85</v>
      </c>
      <c r="AY132" s="16" t="s">
        <v>153</v>
      </c>
      <c r="BE132" s="207">
        <f t="shared" si="4"/>
        <v>0</v>
      </c>
      <c r="BF132" s="207">
        <f t="shared" si="5"/>
        <v>0</v>
      </c>
      <c r="BG132" s="207">
        <f t="shared" si="6"/>
        <v>0</v>
      </c>
      <c r="BH132" s="207">
        <f t="shared" si="7"/>
        <v>0</v>
      </c>
      <c r="BI132" s="207">
        <f t="shared" si="8"/>
        <v>0</v>
      </c>
      <c r="BJ132" s="16" t="s">
        <v>85</v>
      </c>
      <c r="BK132" s="207">
        <f t="shared" si="9"/>
        <v>0</v>
      </c>
      <c r="BL132" s="16" t="s">
        <v>274</v>
      </c>
      <c r="BM132" s="206" t="s">
        <v>321</v>
      </c>
    </row>
    <row r="133" spans="1:65" s="2" customFormat="1" ht="16.5" customHeight="1">
      <c r="A133" s="33"/>
      <c r="B133" s="34"/>
      <c r="C133" s="194" t="s">
        <v>243</v>
      </c>
      <c r="D133" s="194" t="s">
        <v>154</v>
      </c>
      <c r="E133" s="195" t="s">
        <v>1221</v>
      </c>
      <c r="F133" s="196" t="s">
        <v>1222</v>
      </c>
      <c r="G133" s="197" t="s">
        <v>277</v>
      </c>
      <c r="H133" s="198">
        <v>25</v>
      </c>
      <c r="I133" s="199"/>
      <c r="J133" s="200">
        <f t="shared" si="0"/>
        <v>0</v>
      </c>
      <c r="K133" s="201"/>
      <c r="L133" s="38"/>
      <c r="M133" s="202" t="s">
        <v>1</v>
      </c>
      <c r="N133" s="203" t="s">
        <v>42</v>
      </c>
      <c r="O133" s="70"/>
      <c r="P133" s="204">
        <f t="shared" si="1"/>
        <v>0</v>
      </c>
      <c r="Q133" s="204">
        <v>0</v>
      </c>
      <c r="R133" s="204">
        <f t="shared" si="2"/>
        <v>0</v>
      </c>
      <c r="S133" s="204">
        <v>0</v>
      </c>
      <c r="T133" s="205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274</v>
      </c>
      <c r="AT133" s="206" t="s">
        <v>154</v>
      </c>
      <c r="AU133" s="206" t="s">
        <v>85</v>
      </c>
      <c r="AY133" s="16" t="s">
        <v>153</v>
      </c>
      <c r="BE133" s="207">
        <f t="shared" si="4"/>
        <v>0</v>
      </c>
      <c r="BF133" s="207">
        <f t="shared" si="5"/>
        <v>0</v>
      </c>
      <c r="BG133" s="207">
        <f t="shared" si="6"/>
        <v>0</v>
      </c>
      <c r="BH133" s="207">
        <f t="shared" si="7"/>
        <v>0</v>
      </c>
      <c r="BI133" s="207">
        <f t="shared" si="8"/>
        <v>0</v>
      </c>
      <c r="BJ133" s="16" t="s">
        <v>85</v>
      </c>
      <c r="BK133" s="207">
        <f t="shared" si="9"/>
        <v>0</v>
      </c>
      <c r="BL133" s="16" t="s">
        <v>274</v>
      </c>
      <c r="BM133" s="206" t="s">
        <v>331</v>
      </c>
    </row>
    <row r="134" spans="1:65" s="2" customFormat="1" ht="16.5" customHeight="1">
      <c r="A134" s="33"/>
      <c r="B134" s="34"/>
      <c r="C134" s="194" t="s">
        <v>252</v>
      </c>
      <c r="D134" s="194" t="s">
        <v>154</v>
      </c>
      <c r="E134" s="195" t="s">
        <v>1223</v>
      </c>
      <c r="F134" s="196" t="s">
        <v>1224</v>
      </c>
      <c r="G134" s="197" t="s">
        <v>277</v>
      </c>
      <c r="H134" s="198">
        <v>15</v>
      </c>
      <c r="I134" s="199"/>
      <c r="J134" s="200">
        <f t="shared" si="0"/>
        <v>0</v>
      </c>
      <c r="K134" s="201"/>
      <c r="L134" s="38"/>
      <c r="M134" s="202" t="s">
        <v>1</v>
      </c>
      <c r="N134" s="203" t="s">
        <v>42</v>
      </c>
      <c r="O134" s="70"/>
      <c r="P134" s="204">
        <f t="shared" si="1"/>
        <v>0</v>
      </c>
      <c r="Q134" s="204">
        <v>0</v>
      </c>
      <c r="R134" s="204">
        <f t="shared" si="2"/>
        <v>0</v>
      </c>
      <c r="S134" s="204">
        <v>0</v>
      </c>
      <c r="T134" s="205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274</v>
      </c>
      <c r="AT134" s="206" t="s">
        <v>154</v>
      </c>
      <c r="AU134" s="206" t="s">
        <v>85</v>
      </c>
      <c r="AY134" s="16" t="s">
        <v>153</v>
      </c>
      <c r="BE134" s="207">
        <f t="shared" si="4"/>
        <v>0</v>
      </c>
      <c r="BF134" s="207">
        <f t="shared" si="5"/>
        <v>0</v>
      </c>
      <c r="BG134" s="207">
        <f t="shared" si="6"/>
        <v>0</v>
      </c>
      <c r="BH134" s="207">
        <f t="shared" si="7"/>
        <v>0</v>
      </c>
      <c r="BI134" s="207">
        <f t="shared" si="8"/>
        <v>0</v>
      </c>
      <c r="BJ134" s="16" t="s">
        <v>85</v>
      </c>
      <c r="BK134" s="207">
        <f t="shared" si="9"/>
        <v>0</v>
      </c>
      <c r="BL134" s="16" t="s">
        <v>274</v>
      </c>
      <c r="BM134" s="206" t="s">
        <v>340</v>
      </c>
    </row>
    <row r="135" spans="1:65" s="11" customFormat="1" ht="25.9" customHeight="1">
      <c r="B135" s="180"/>
      <c r="C135" s="181"/>
      <c r="D135" s="182" t="s">
        <v>76</v>
      </c>
      <c r="E135" s="183" t="s">
        <v>1225</v>
      </c>
      <c r="F135" s="183" t="s">
        <v>1226</v>
      </c>
      <c r="G135" s="181"/>
      <c r="H135" s="181"/>
      <c r="I135" s="184"/>
      <c r="J135" s="185">
        <f>BK135</f>
        <v>0</v>
      </c>
      <c r="K135" s="181"/>
      <c r="L135" s="186"/>
      <c r="M135" s="187"/>
      <c r="N135" s="188"/>
      <c r="O135" s="188"/>
      <c r="P135" s="189">
        <f>SUM(P136:P168)</f>
        <v>0</v>
      </c>
      <c r="Q135" s="188"/>
      <c r="R135" s="189">
        <f>SUM(R136:R168)</f>
        <v>0</v>
      </c>
      <c r="S135" s="188"/>
      <c r="T135" s="190">
        <f>SUM(T136:T168)</f>
        <v>0</v>
      </c>
      <c r="AR135" s="191" t="s">
        <v>87</v>
      </c>
      <c r="AT135" s="192" t="s">
        <v>76</v>
      </c>
      <c r="AU135" s="192" t="s">
        <v>77</v>
      </c>
      <c r="AY135" s="191" t="s">
        <v>153</v>
      </c>
      <c r="BK135" s="193">
        <f>SUM(BK136:BK168)</f>
        <v>0</v>
      </c>
    </row>
    <row r="136" spans="1:65" s="2" customFormat="1" ht="21.75" customHeight="1">
      <c r="A136" s="33"/>
      <c r="B136" s="34"/>
      <c r="C136" s="194" t="s">
        <v>8</v>
      </c>
      <c r="D136" s="194" t="s">
        <v>154</v>
      </c>
      <c r="E136" s="195" t="s">
        <v>1227</v>
      </c>
      <c r="F136" s="196" t="s">
        <v>1228</v>
      </c>
      <c r="G136" s="197" t="s">
        <v>514</v>
      </c>
      <c r="H136" s="198">
        <v>20</v>
      </c>
      <c r="I136" s="199"/>
      <c r="J136" s="200">
        <f t="shared" ref="J136:J168" si="10">ROUND(I136*H136,2)</f>
        <v>0</v>
      </c>
      <c r="K136" s="201"/>
      <c r="L136" s="38"/>
      <c r="M136" s="202" t="s">
        <v>1</v>
      </c>
      <c r="N136" s="203" t="s">
        <v>42</v>
      </c>
      <c r="O136" s="70"/>
      <c r="P136" s="204">
        <f t="shared" ref="P136:P168" si="11">O136*H136</f>
        <v>0</v>
      </c>
      <c r="Q136" s="204">
        <v>0</v>
      </c>
      <c r="R136" s="204">
        <f t="shared" ref="R136:R168" si="12">Q136*H136</f>
        <v>0</v>
      </c>
      <c r="S136" s="204">
        <v>0</v>
      </c>
      <c r="T136" s="205">
        <f t="shared" ref="T136:T168" si="1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274</v>
      </c>
      <c r="AT136" s="206" t="s">
        <v>154</v>
      </c>
      <c r="AU136" s="206" t="s">
        <v>85</v>
      </c>
      <c r="AY136" s="16" t="s">
        <v>153</v>
      </c>
      <c r="BE136" s="207">
        <f t="shared" ref="BE136:BE168" si="14">IF(N136="základní",J136,0)</f>
        <v>0</v>
      </c>
      <c r="BF136" s="207">
        <f t="shared" ref="BF136:BF168" si="15">IF(N136="snížená",J136,0)</f>
        <v>0</v>
      </c>
      <c r="BG136" s="207">
        <f t="shared" ref="BG136:BG168" si="16">IF(N136="zákl. přenesená",J136,0)</f>
        <v>0</v>
      </c>
      <c r="BH136" s="207">
        <f t="shared" ref="BH136:BH168" si="17">IF(N136="sníž. přenesená",J136,0)</f>
        <v>0</v>
      </c>
      <c r="BI136" s="207">
        <f t="shared" ref="BI136:BI168" si="18">IF(N136="nulová",J136,0)</f>
        <v>0</v>
      </c>
      <c r="BJ136" s="16" t="s">
        <v>85</v>
      </c>
      <c r="BK136" s="207">
        <f t="shared" ref="BK136:BK168" si="19">ROUND(I136*H136,2)</f>
        <v>0</v>
      </c>
      <c r="BL136" s="16" t="s">
        <v>274</v>
      </c>
      <c r="BM136" s="206" t="s">
        <v>354</v>
      </c>
    </row>
    <row r="137" spans="1:65" s="2" customFormat="1" ht="21.75" customHeight="1">
      <c r="A137" s="33"/>
      <c r="B137" s="34"/>
      <c r="C137" s="194" t="s">
        <v>274</v>
      </c>
      <c r="D137" s="194" t="s">
        <v>154</v>
      </c>
      <c r="E137" s="195" t="s">
        <v>1229</v>
      </c>
      <c r="F137" s="196" t="s">
        <v>1230</v>
      </c>
      <c r="G137" s="197" t="s">
        <v>514</v>
      </c>
      <c r="H137" s="198">
        <v>8</v>
      </c>
      <c r="I137" s="199"/>
      <c r="J137" s="200">
        <f t="shared" si="10"/>
        <v>0</v>
      </c>
      <c r="K137" s="201"/>
      <c r="L137" s="38"/>
      <c r="M137" s="202" t="s">
        <v>1</v>
      </c>
      <c r="N137" s="203" t="s">
        <v>42</v>
      </c>
      <c r="O137" s="70"/>
      <c r="P137" s="204">
        <f t="shared" si="11"/>
        <v>0</v>
      </c>
      <c r="Q137" s="204">
        <v>0</v>
      </c>
      <c r="R137" s="204">
        <f t="shared" si="12"/>
        <v>0</v>
      </c>
      <c r="S137" s="204">
        <v>0</v>
      </c>
      <c r="T137" s="205">
        <f t="shared" si="1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274</v>
      </c>
      <c r="AT137" s="206" t="s">
        <v>154</v>
      </c>
      <c r="AU137" s="206" t="s">
        <v>85</v>
      </c>
      <c r="AY137" s="16" t="s">
        <v>153</v>
      </c>
      <c r="BE137" s="207">
        <f t="shared" si="14"/>
        <v>0</v>
      </c>
      <c r="BF137" s="207">
        <f t="shared" si="15"/>
        <v>0</v>
      </c>
      <c r="BG137" s="207">
        <f t="shared" si="16"/>
        <v>0</v>
      </c>
      <c r="BH137" s="207">
        <f t="shared" si="17"/>
        <v>0</v>
      </c>
      <c r="BI137" s="207">
        <f t="shared" si="18"/>
        <v>0</v>
      </c>
      <c r="BJ137" s="16" t="s">
        <v>85</v>
      </c>
      <c r="BK137" s="207">
        <f t="shared" si="19"/>
        <v>0</v>
      </c>
      <c r="BL137" s="16" t="s">
        <v>274</v>
      </c>
      <c r="BM137" s="206" t="s">
        <v>362</v>
      </c>
    </row>
    <row r="138" spans="1:65" s="2" customFormat="1" ht="21.75" customHeight="1">
      <c r="A138" s="33"/>
      <c r="B138" s="34"/>
      <c r="C138" s="194" t="s">
        <v>287</v>
      </c>
      <c r="D138" s="194" t="s">
        <v>154</v>
      </c>
      <c r="E138" s="195" t="s">
        <v>1231</v>
      </c>
      <c r="F138" s="196" t="s">
        <v>1232</v>
      </c>
      <c r="G138" s="197" t="s">
        <v>514</v>
      </c>
      <c r="H138" s="198">
        <v>9</v>
      </c>
      <c r="I138" s="199"/>
      <c r="J138" s="200">
        <f t="shared" si="10"/>
        <v>0</v>
      </c>
      <c r="K138" s="201"/>
      <c r="L138" s="38"/>
      <c r="M138" s="202" t="s">
        <v>1</v>
      </c>
      <c r="N138" s="203" t="s">
        <v>42</v>
      </c>
      <c r="O138" s="70"/>
      <c r="P138" s="204">
        <f t="shared" si="11"/>
        <v>0</v>
      </c>
      <c r="Q138" s="204">
        <v>0</v>
      </c>
      <c r="R138" s="204">
        <f t="shared" si="12"/>
        <v>0</v>
      </c>
      <c r="S138" s="204">
        <v>0</v>
      </c>
      <c r="T138" s="205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274</v>
      </c>
      <c r="AT138" s="206" t="s">
        <v>154</v>
      </c>
      <c r="AU138" s="206" t="s">
        <v>85</v>
      </c>
      <c r="AY138" s="16" t="s">
        <v>153</v>
      </c>
      <c r="BE138" s="207">
        <f t="shared" si="14"/>
        <v>0</v>
      </c>
      <c r="BF138" s="207">
        <f t="shared" si="15"/>
        <v>0</v>
      </c>
      <c r="BG138" s="207">
        <f t="shared" si="16"/>
        <v>0</v>
      </c>
      <c r="BH138" s="207">
        <f t="shared" si="17"/>
        <v>0</v>
      </c>
      <c r="BI138" s="207">
        <f t="shared" si="18"/>
        <v>0</v>
      </c>
      <c r="BJ138" s="16" t="s">
        <v>85</v>
      </c>
      <c r="BK138" s="207">
        <f t="shared" si="19"/>
        <v>0</v>
      </c>
      <c r="BL138" s="16" t="s">
        <v>274</v>
      </c>
      <c r="BM138" s="206" t="s">
        <v>373</v>
      </c>
    </row>
    <row r="139" spans="1:65" s="2" customFormat="1" ht="33" customHeight="1">
      <c r="A139" s="33"/>
      <c r="B139" s="34"/>
      <c r="C139" s="194" t="s">
        <v>294</v>
      </c>
      <c r="D139" s="194" t="s">
        <v>154</v>
      </c>
      <c r="E139" s="195" t="s">
        <v>1233</v>
      </c>
      <c r="F139" s="196" t="s">
        <v>1234</v>
      </c>
      <c r="G139" s="197" t="s">
        <v>514</v>
      </c>
      <c r="H139" s="198">
        <v>2</v>
      </c>
      <c r="I139" s="199"/>
      <c r="J139" s="200">
        <f t="shared" si="10"/>
        <v>0</v>
      </c>
      <c r="K139" s="201"/>
      <c r="L139" s="38"/>
      <c r="M139" s="202" t="s">
        <v>1</v>
      </c>
      <c r="N139" s="203" t="s">
        <v>42</v>
      </c>
      <c r="O139" s="70"/>
      <c r="P139" s="204">
        <f t="shared" si="11"/>
        <v>0</v>
      </c>
      <c r="Q139" s="204">
        <v>0</v>
      </c>
      <c r="R139" s="204">
        <f t="shared" si="12"/>
        <v>0</v>
      </c>
      <c r="S139" s="204">
        <v>0</v>
      </c>
      <c r="T139" s="205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274</v>
      </c>
      <c r="AT139" s="206" t="s">
        <v>154</v>
      </c>
      <c r="AU139" s="206" t="s">
        <v>85</v>
      </c>
      <c r="AY139" s="16" t="s">
        <v>153</v>
      </c>
      <c r="BE139" s="207">
        <f t="shared" si="14"/>
        <v>0</v>
      </c>
      <c r="BF139" s="207">
        <f t="shared" si="15"/>
        <v>0</v>
      </c>
      <c r="BG139" s="207">
        <f t="shared" si="16"/>
        <v>0</v>
      </c>
      <c r="BH139" s="207">
        <f t="shared" si="17"/>
        <v>0</v>
      </c>
      <c r="BI139" s="207">
        <f t="shared" si="18"/>
        <v>0</v>
      </c>
      <c r="BJ139" s="16" t="s">
        <v>85</v>
      </c>
      <c r="BK139" s="207">
        <f t="shared" si="19"/>
        <v>0</v>
      </c>
      <c r="BL139" s="16" t="s">
        <v>274</v>
      </c>
      <c r="BM139" s="206" t="s">
        <v>1235</v>
      </c>
    </row>
    <row r="140" spans="1:65" s="2" customFormat="1" ht="21.75" customHeight="1">
      <c r="A140" s="33"/>
      <c r="B140" s="34"/>
      <c r="C140" s="194" t="s">
        <v>300</v>
      </c>
      <c r="D140" s="194" t="s">
        <v>154</v>
      </c>
      <c r="E140" s="195" t="s">
        <v>1236</v>
      </c>
      <c r="F140" s="196" t="s">
        <v>1237</v>
      </c>
      <c r="G140" s="197" t="s">
        <v>514</v>
      </c>
      <c r="H140" s="198">
        <v>4</v>
      </c>
      <c r="I140" s="199"/>
      <c r="J140" s="200">
        <f t="shared" si="10"/>
        <v>0</v>
      </c>
      <c r="K140" s="201"/>
      <c r="L140" s="38"/>
      <c r="M140" s="202" t="s">
        <v>1</v>
      </c>
      <c r="N140" s="203" t="s">
        <v>42</v>
      </c>
      <c r="O140" s="70"/>
      <c r="P140" s="204">
        <f t="shared" si="11"/>
        <v>0</v>
      </c>
      <c r="Q140" s="204">
        <v>0</v>
      </c>
      <c r="R140" s="204">
        <f t="shared" si="12"/>
        <v>0</v>
      </c>
      <c r="S140" s="204">
        <v>0</v>
      </c>
      <c r="T140" s="205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274</v>
      </c>
      <c r="AT140" s="206" t="s">
        <v>154</v>
      </c>
      <c r="AU140" s="206" t="s">
        <v>85</v>
      </c>
      <c r="AY140" s="16" t="s">
        <v>153</v>
      </c>
      <c r="BE140" s="207">
        <f t="shared" si="14"/>
        <v>0</v>
      </c>
      <c r="BF140" s="207">
        <f t="shared" si="15"/>
        <v>0</v>
      </c>
      <c r="BG140" s="207">
        <f t="shared" si="16"/>
        <v>0</v>
      </c>
      <c r="BH140" s="207">
        <f t="shared" si="17"/>
        <v>0</v>
      </c>
      <c r="BI140" s="207">
        <f t="shared" si="18"/>
        <v>0</v>
      </c>
      <c r="BJ140" s="16" t="s">
        <v>85</v>
      </c>
      <c r="BK140" s="207">
        <f t="shared" si="19"/>
        <v>0</v>
      </c>
      <c r="BL140" s="16" t="s">
        <v>274</v>
      </c>
      <c r="BM140" s="206" t="s">
        <v>383</v>
      </c>
    </row>
    <row r="141" spans="1:65" s="2" customFormat="1" ht="21.75" customHeight="1">
      <c r="A141" s="33"/>
      <c r="B141" s="34"/>
      <c r="C141" s="194" t="s">
        <v>304</v>
      </c>
      <c r="D141" s="194" t="s">
        <v>154</v>
      </c>
      <c r="E141" s="195" t="s">
        <v>1238</v>
      </c>
      <c r="F141" s="196" t="s">
        <v>1239</v>
      </c>
      <c r="G141" s="197" t="s">
        <v>514</v>
      </c>
      <c r="H141" s="198">
        <v>6</v>
      </c>
      <c r="I141" s="199"/>
      <c r="J141" s="200">
        <f t="shared" si="10"/>
        <v>0</v>
      </c>
      <c r="K141" s="201"/>
      <c r="L141" s="38"/>
      <c r="M141" s="202" t="s">
        <v>1</v>
      </c>
      <c r="N141" s="203" t="s">
        <v>42</v>
      </c>
      <c r="O141" s="70"/>
      <c r="P141" s="204">
        <f t="shared" si="11"/>
        <v>0</v>
      </c>
      <c r="Q141" s="204">
        <v>0</v>
      </c>
      <c r="R141" s="204">
        <f t="shared" si="12"/>
        <v>0</v>
      </c>
      <c r="S141" s="204">
        <v>0</v>
      </c>
      <c r="T141" s="205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274</v>
      </c>
      <c r="AT141" s="206" t="s">
        <v>154</v>
      </c>
      <c r="AU141" s="206" t="s">
        <v>85</v>
      </c>
      <c r="AY141" s="16" t="s">
        <v>153</v>
      </c>
      <c r="BE141" s="207">
        <f t="shared" si="14"/>
        <v>0</v>
      </c>
      <c r="BF141" s="207">
        <f t="shared" si="15"/>
        <v>0</v>
      </c>
      <c r="BG141" s="207">
        <f t="shared" si="16"/>
        <v>0</v>
      </c>
      <c r="BH141" s="207">
        <f t="shared" si="17"/>
        <v>0</v>
      </c>
      <c r="BI141" s="207">
        <f t="shared" si="18"/>
        <v>0</v>
      </c>
      <c r="BJ141" s="16" t="s">
        <v>85</v>
      </c>
      <c r="BK141" s="207">
        <f t="shared" si="19"/>
        <v>0</v>
      </c>
      <c r="BL141" s="16" t="s">
        <v>274</v>
      </c>
      <c r="BM141" s="206" t="s">
        <v>400</v>
      </c>
    </row>
    <row r="142" spans="1:65" s="2" customFormat="1" ht="21.75" customHeight="1">
      <c r="A142" s="33"/>
      <c r="B142" s="34"/>
      <c r="C142" s="194" t="s">
        <v>7</v>
      </c>
      <c r="D142" s="194" t="s">
        <v>154</v>
      </c>
      <c r="E142" s="195" t="s">
        <v>1240</v>
      </c>
      <c r="F142" s="196" t="s">
        <v>1241</v>
      </c>
      <c r="G142" s="197" t="s">
        <v>514</v>
      </c>
      <c r="H142" s="198">
        <v>6</v>
      </c>
      <c r="I142" s="199"/>
      <c r="J142" s="200">
        <f t="shared" si="10"/>
        <v>0</v>
      </c>
      <c r="K142" s="201"/>
      <c r="L142" s="38"/>
      <c r="M142" s="202" t="s">
        <v>1</v>
      </c>
      <c r="N142" s="203" t="s">
        <v>42</v>
      </c>
      <c r="O142" s="70"/>
      <c r="P142" s="204">
        <f t="shared" si="11"/>
        <v>0</v>
      </c>
      <c r="Q142" s="204">
        <v>0</v>
      </c>
      <c r="R142" s="204">
        <f t="shared" si="12"/>
        <v>0</v>
      </c>
      <c r="S142" s="204">
        <v>0</v>
      </c>
      <c r="T142" s="205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274</v>
      </c>
      <c r="AT142" s="206" t="s">
        <v>154</v>
      </c>
      <c r="AU142" s="206" t="s">
        <v>85</v>
      </c>
      <c r="AY142" s="16" t="s">
        <v>153</v>
      </c>
      <c r="BE142" s="207">
        <f t="shared" si="14"/>
        <v>0</v>
      </c>
      <c r="BF142" s="207">
        <f t="shared" si="15"/>
        <v>0</v>
      </c>
      <c r="BG142" s="207">
        <f t="shared" si="16"/>
        <v>0</v>
      </c>
      <c r="BH142" s="207">
        <f t="shared" si="17"/>
        <v>0</v>
      </c>
      <c r="BI142" s="207">
        <f t="shared" si="18"/>
        <v>0</v>
      </c>
      <c r="BJ142" s="16" t="s">
        <v>85</v>
      </c>
      <c r="BK142" s="207">
        <f t="shared" si="19"/>
        <v>0</v>
      </c>
      <c r="BL142" s="16" t="s">
        <v>274</v>
      </c>
      <c r="BM142" s="206" t="s">
        <v>408</v>
      </c>
    </row>
    <row r="143" spans="1:65" s="2" customFormat="1" ht="21.75" customHeight="1">
      <c r="A143" s="33"/>
      <c r="B143" s="34"/>
      <c r="C143" s="194" t="s">
        <v>312</v>
      </c>
      <c r="D143" s="194" t="s">
        <v>154</v>
      </c>
      <c r="E143" s="195" t="s">
        <v>1242</v>
      </c>
      <c r="F143" s="196" t="s">
        <v>1243</v>
      </c>
      <c r="G143" s="197" t="s">
        <v>514</v>
      </c>
      <c r="H143" s="198">
        <v>1</v>
      </c>
      <c r="I143" s="199"/>
      <c r="J143" s="200">
        <f t="shared" si="10"/>
        <v>0</v>
      </c>
      <c r="K143" s="201"/>
      <c r="L143" s="38"/>
      <c r="M143" s="202" t="s">
        <v>1</v>
      </c>
      <c r="N143" s="203" t="s">
        <v>42</v>
      </c>
      <c r="O143" s="70"/>
      <c r="P143" s="204">
        <f t="shared" si="11"/>
        <v>0</v>
      </c>
      <c r="Q143" s="204">
        <v>0</v>
      </c>
      <c r="R143" s="204">
        <f t="shared" si="12"/>
        <v>0</v>
      </c>
      <c r="S143" s="204">
        <v>0</v>
      </c>
      <c r="T143" s="205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274</v>
      </c>
      <c r="AT143" s="206" t="s">
        <v>154</v>
      </c>
      <c r="AU143" s="206" t="s">
        <v>85</v>
      </c>
      <c r="AY143" s="16" t="s">
        <v>153</v>
      </c>
      <c r="BE143" s="207">
        <f t="shared" si="14"/>
        <v>0</v>
      </c>
      <c r="BF143" s="207">
        <f t="shared" si="15"/>
        <v>0</v>
      </c>
      <c r="BG143" s="207">
        <f t="shared" si="16"/>
        <v>0</v>
      </c>
      <c r="BH143" s="207">
        <f t="shared" si="17"/>
        <v>0</v>
      </c>
      <c r="BI143" s="207">
        <f t="shared" si="18"/>
        <v>0</v>
      </c>
      <c r="BJ143" s="16" t="s">
        <v>85</v>
      </c>
      <c r="BK143" s="207">
        <f t="shared" si="19"/>
        <v>0</v>
      </c>
      <c r="BL143" s="16" t="s">
        <v>274</v>
      </c>
      <c r="BM143" s="206" t="s">
        <v>418</v>
      </c>
    </row>
    <row r="144" spans="1:65" s="2" customFormat="1" ht="21.75" customHeight="1">
      <c r="A144" s="33"/>
      <c r="B144" s="34"/>
      <c r="C144" s="194" t="s">
        <v>316</v>
      </c>
      <c r="D144" s="194" t="s">
        <v>154</v>
      </c>
      <c r="E144" s="195" t="s">
        <v>1244</v>
      </c>
      <c r="F144" s="196" t="s">
        <v>1245</v>
      </c>
      <c r="G144" s="197" t="s">
        <v>514</v>
      </c>
      <c r="H144" s="198">
        <v>7</v>
      </c>
      <c r="I144" s="199"/>
      <c r="J144" s="200">
        <f t="shared" si="10"/>
        <v>0</v>
      </c>
      <c r="K144" s="201"/>
      <c r="L144" s="38"/>
      <c r="M144" s="202" t="s">
        <v>1</v>
      </c>
      <c r="N144" s="203" t="s">
        <v>42</v>
      </c>
      <c r="O144" s="70"/>
      <c r="P144" s="204">
        <f t="shared" si="11"/>
        <v>0</v>
      </c>
      <c r="Q144" s="204">
        <v>0</v>
      </c>
      <c r="R144" s="204">
        <f t="shared" si="12"/>
        <v>0</v>
      </c>
      <c r="S144" s="204">
        <v>0</v>
      </c>
      <c r="T144" s="205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274</v>
      </c>
      <c r="AT144" s="206" t="s">
        <v>154</v>
      </c>
      <c r="AU144" s="206" t="s">
        <v>85</v>
      </c>
      <c r="AY144" s="16" t="s">
        <v>153</v>
      </c>
      <c r="BE144" s="207">
        <f t="shared" si="14"/>
        <v>0</v>
      </c>
      <c r="BF144" s="207">
        <f t="shared" si="15"/>
        <v>0</v>
      </c>
      <c r="BG144" s="207">
        <f t="shared" si="16"/>
        <v>0</v>
      </c>
      <c r="BH144" s="207">
        <f t="shared" si="17"/>
        <v>0</v>
      </c>
      <c r="BI144" s="207">
        <f t="shared" si="18"/>
        <v>0</v>
      </c>
      <c r="BJ144" s="16" t="s">
        <v>85</v>
      </c>
      <c r="BK144" s="207">
        <f t="shared" si="19"/>
        <v>0</v>
      </c>
      <c r="BL144" s="16" t="s">
        <v>274</v>
      </c>
      <c r="BM144" s="206" t="s">
        <v>428</v>
      </c>
    </row>
    <row r="145" spans="1:65" s="2" customFormat="1" ht="21.75" customHeight="1">
      <c r="A145" s="33"/>
      <c r="B145" s="34"/>
      <c r="C145" s="194" t="s">
        <v>321</v>
      </c>
      <c r="D145" s="194" t="s">
        <v>154</v>
      </c>
      <c r="E145" s="195" t="s">
        <v>1246</v>
      </c>
      <c r="F145" s="196" t="s">
        <v>1247</v>
      </c>
      <c r="G145" s="197" t="s">
        <v>514</v>
      </c>
      <c r="H145" s="198">
        <v>52</v>
      </c>
      <c r="I145" s="199"/>
      <c r="J145" s="200">
        <f t="shared" si="10"/>
        <v>0</v>
      </c>
      <c r="K145" s="201"/>
      <c r="L145" s="38"/>
      <c r="M145" s="202" t="s">
        <v>1</v>
      </c>
      <c r="N145" s="203" t="s">
        <v>42</v>
      </c>
      <c r="O145" s="70"/>
      <c r="P145" s="204">
        <f t="shared" si="11"/>
        <v>0</v>
      </c>
      <c r="Q145" s="204">
        <v>0</v>
      </c>
      <c r="R145" s="204">
        <f t="shared" si="12"/>
        <v>0</v>
      </c>
      <c r="S145" s="204">
        <v>0</v>
      </c>
      <c r="T145" s="205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274</v>
      </c>
      <c r="AT145" s="206" t="s">
        <v>154</v>
      </c>
      <c r="AU145" s="206" t="s">
        <v>85</v>
      </c>
      <c r="AY145" s="16" t="s">
        <v>153</v>
      </c>
      <c r="BE145" s="207">
        <f t="shared" si="14"/>
        <v>0</v>
      </c>
      <c r="BF145" s="207">
        <f t="shared" si="15"/>
        <v>0</v>
      </c>
      <c r="BG145" s="207">
        <f t="shared" si="16"/>
        <v>0</v>
      </c>
      <c r="BH145" s="207">
        <f t="shared" si="17"/>
        <v>0</v>
      </c>
      <c r="BI145" s="207">
        <f t="shared" si="18"/>
        <v>0</v>
      </c>
      <c r="BJ145" s="16" t="s">
        <v>85</v>
      </c>
      <c r="BK145" s="207">
        <f t="shared" si="19"/>
        <v>0</v>
      </c>
      <c r="BL145" s="16" t="s">
        <v>274</v>
      </c>
      <c r="BM145" s="206" t="s">
        <v>457</v>
      </c>
    </row>
    <row r="146" spans="1:65" s="2" customFormat="1" ht="21.75" customHeight="1">
      <c r="A146" s="33"/>
      <c r="B146" s="34"/>
      <c r="C146" s="194" t="s">
        <v>326</v>
      </c>
      <c r="D146" s="194" t="s">
        <v>154</v>
      </c>
      <c r="E146" s="195" t="s">
        <v>1248</v>
      </c>
      <c r="F146" s="196" t="s">
        <v>1249</v>
      </c>
      <c r="G146" s="197" t="s">
        <v>514</v>
      </c>
      <c r="H146" s="198">
        <v>5</v>
      </c>
      <c r="I146" s="199"/>
      <c r="J146" s="200">
        <f t="shared" si="10"/>
        <v>0</v>
      </c>
      <c r="K146" s="201"/>
      <c r="L146" s="38"/>
      <c r="M146" s="202" t="s">
        <v>1</v>
      </c>
      <c r="N146" s="203" t="s">
        <v>42</v>
      </c>
      <c r="O146" s="70"/>
      <c r="P146" s="204">
        <f t="shared" si="11"/>
        <v>0</v>
      </c>
      <c r="Q146" s="204">
        <v>0</v>
      </c>
      <c r="R146" s="204">
        <f t="shared" si="12"/>
        <v>0</v>
      </c>
      <c r="S146" s="204">
        <v>0</v>
      </c>
      <c r="T146" s="205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274</v>
      </c>
      <c r="AT146" s="206" t="s">
        <v>154</v>
      </c>
      <c r="AU146" s="206" t="s">
        <v>85</v>
      </c>
      <c r="AY146" s="16" t="s">
        <v>153</v>
      </c>
      <c r="BE146" s="207">
        <f t="shared" si="14"/>
        <v>0</v>
      </c>
      <c r="BF146" s="207">
        <f t="shared" si="15"/>
        <v>0</v>
      </c>
      <c r="BG146" s="207">
        <f t="shared" si="16"/>
        <v>0</v>
      </c>
      <c r="BH146" s="207">
        <f t="shared" si="17"/>
        <v>0</v>
      </c>
      <c r="BI146" s="207">
        <f t="shared" si="18"/>
        <v>0</v>
      </c>
      <c r="BJ146" s="16" t="s">
        <v>85</v>
      </c>
      <c r="BK146" s="207">
        <f t="shared" si="19"/>
        <v>0</v>
      </c>
      <c r="BL146" s="16" t="s">
        <v>274</v>
      </c>
      <c r="BM146" s="206" t="s">
        <v>468</v>
      </c>
    </row>
    <row r="147" spans="1:65" s="2" customFormat="1" ht="16.5" customHeight="1">
      <c r="A147" s="33"/>
      <c r="B147" s="34"/>
      <c r="C147" s="194" t="s">
        <v>331</v>
      </c>
      <c r="D147" s="194" t="s">
        <v>154</v>
      </c>
      <c r="E147" s="195" t="s">
        <v>1250</v>
      </c>
      <c r="F147" s="196" t="s">
        <v>1251</v>
      </c>
      <c r="G147" s="197" t="s">
        <v>514</v>
      </c>
      <c r="H147" s="198">
        <v>81</v>
      </c>
      <c r="I147" s="199"/>
      <c r="J147" s="200">
        <f t="shared" si="10"/>
        <v>0</v>
      </c>
      <c r="K147" s="201"/>
      <c r="L147" s="38"/>
      <c r="M147" s="202" t="s">
        <v>1</v>
      </c>
      <c r="N147" s="203" t="s">
        <v>42</v>
      </c>
      <c r="O147" s="70"/>
      <c r="P147" s="204">
        <f t="shared" si="11"/>
        <v>0</v>
      </c>
      <c r="Q147" s="204">
        <v>0</v>
      </c>
      <c r="R147" s="204">
        <f t="shared" si="12"/>
        <v>0</v>
      </c>
      <c r="S147" s="204">
        <v>0</v>
      </c>
      <c r="T147" s="205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274</v>
      </c>
      <c r="AT147" s="206" t="s">
        <v>154</v>
      </c>
      <c r="AU147" s="206" t="s">
        <v>85</v>
      </c>
      <c r="AY147" s="16" t="s">
        <v>153</v>
      </c>
      <c r="BE147" s="207">
        <f t="shared" si="14"/>
        <v>0</v>
      </c>
      <c r="BF147" s="207">
        <f t="shared" si="15"/>
        <v>0</v>
      </c>
      <c r="BG147" s="207">
        <f t="shared" si="16"/>
        <v>0</v>
      </c>
      <c r="BH147" s="207">
        <f t="shared" si="17"/>
        <v>0</v>
      </c>
      <c r="BI147" s="207">
        <f t="shared" si="18"/>
        <v>0</v>
      </c>
      <c r="BJ147" s="16" t="s">
        <v>85</v>
      </c>
      <c r="BK147" s="207">
        <f t="shared" si="19"/>
        <v>0</v>
      </c>
      <c r="BL147" s="16" t="s">
        <v>274</v>
      </c>
      <c r="BM147" s="206" t="s">
        <v>476</v>
      </c>
    </row>
    <row r="148" spans="1:65" s="2" customFormat="1" ht="16.5" customHeight="1">
      <c r="A148" s="33"/>
      <c r="B148" s="34"/>
      <c r="C148" s="194" t="s">
        <v>335</v>
      </c>
      <c r="D148" s="194" t="s">
        <v>154</v>
      </c>
      <c r="E148" s="195" t="s">
        <v>1252</v>
      </c>
      <c r="F148" s="196" t="s">
        <v>1253</v>
      </c>
      <c r="G148" s="197" t="s">
        <v>514</v>
      </c>
      <c r="H148" s="198">
        <v>45</v>
      </c>
      <c r="I148" s="199"/>
      <c r="J148" s="200">
        <f t="shared" si="10"/>
        <v>0</v>
      </c>
      <c r="K148" s="201"/>
      <c r="L148" s="38"/>
      <c r="M148" s="202" t="s">
        <v>1</v>
      </c>
      <c r="N148" s="203" t="s">
        <v>42</v>
      </c>
      <c r="O148" s="70"/>
      <c r="P148" s="204">
        <f t="shared" si="11"/>
        <v>0</v>
      </c>
      <c r="Q148" s="204">
        <v>0</v>
      </c>
      <c r="R148" s="204">
        <f t="shared" si="12"/>
        <v>0</v>
      </c>
      <c r="S148" s="204">
        <v>0</v>
      </c>
      <c r="T148" s="205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274</v>
      </c>
      <c r="AT148" s="206" t="s">
        <v>154</v>
      </c>
      <c r="AU148" s="206" t="s">
        <v>85</v>
      </c>
      <c r="AY148" s="16" t="s">
        <v>153</v>
      </c>
      <c r="BE148" s="207">
        <f t="shared" si="14"/>
        <v>0</v>
      </c>
      <c r="BF148" s="207">
        <f t="shared" si="15"/>
        <v>0</v>
      </c>
      <c r="BG148" s="207">
        <f t="shared" si="16"/>
        <v>0</v>
      </c>
      <c r="BH148" s="207">
        <f t="shared" si="17"/>
        <v>0</v>
      </c>
      <c r="BI148" s="207">
        <f t="shared" si="18"/>
        <v>0</v>
      </c>
      <c r="BJ148" s="16" t="s">
        <v>85</v>
      </c>
      <c r="BK148" s="207">
        <f t="shared" si="19"/>
        <v>0</v>
      </c>
      <c r="BL148" s="16" t="s">
        <v>274</v>
      </c>
      <c r="BM148" s="206" t="s">
        <v>487</v>
      </c>
    </row>
    <row r="149" spans="1:65" s="2" customFormat="1" ht="16.5" customHeight="1">
      <c r="A149" s="33"/>
      <c r="B149" s="34"/>
      <c r="C149" s="194" t="s">
        <v>340</v>
      </c>
      <c r="D149" s="194" t="s">
        <v>154</v>
      </c>
      <c r="E149" s="195" t="s">
        <v>1254</v>
      </c>
      <c r="F149" s="196" t="s">
        <v>1255</v>
      </c>
      <c r="G149" s="197" t="s">
        <v>514</v>
      </c>
      <c r="H149" s="198">
        <v>10</v>
      </c>
      <c r="I149" s="199"/>
      <c r="J149" s="200">
        <f t="shared" si="10"/>
        <v>0</v>
      </c>
      <c r="K149" s="201"/>
      <c r="L149" s="38"/>
      <c r="M149" s="202" t="s">
        <v>1</v>
      </c>
      <c r="N149" s="203" t="s">
        <v>42</v>
      </c>
      <c r="O149" s="70"/>
      <c r="P149" s="204">
        <f t="shared" si="11"/>
        <v>0</v>
      </c>
      <c r="Q149" s="204">
        <v>0</v>
      </c>
      <c r="R149" s="204">
        <f t="shared" si="12"/>
        <v>0</v>
      </c>
      <c r="S149" s="204">
        <v>0</v>
      </c>
      <c r="T149" s="205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274</v>
      </c>
      <c r="AT149" s="206" t="s">
        <v>154</v>
      </c>
      <c r="AU149" s="206" t="s">
        <v>85</v>
      </c>
      <c r="AY149" s="16" t="s">
        <v>153</v>
      </c>
      <c r="BE149" s="207">
        <f t="shared" si="14"/>
        <v>0</v>
      </c>
      <c r="BF149" s="207">
        <f t="shared" si="15"/>
        <v>0</v>
      </c>
      <c r="BG149" s="207">
        <f t="shared" si="16"/>
        <v>0</v>
      </c>
      <c r="BH149" s="207">
        <f t="shared" si="17"/>
        <v>0</v>
      </c>
      <c r="BI149" s="207">
        <f t="shared" si="18"/>
        <v>0</v>
      </c>
      <c r="BJ149" s="16" t="s">
        <v>85</v>
      </c>
      <c r="BK149" s="207">
        <f t="shared" si="19"/>
        <v>0</v>
      </c>
      <c r="BL149" s="16" t="s">
        <v>274</v>
      </c>
      <c r="BM149" s="206" t="s">
        <v>498</v>
      </c>
    </row>
    <row r="150" spans="1:65" s="2" customFormat="1" ht="16.5" customHeight="1">
      <c r="A150" s="33"/>
      <c r="B150" s="34"/>
      <c r="C150" s="194" t="s">
        <v>344</v>
      </c>
      <c r="D150" s="194" t="s">
        <v>154</v>
      </c>
      <c r="E150" s="195" t="s">
        <v>1256</v>
      </c>
      <c r="F150" s="196" t="s">
        <v>1257</v>
      </c>
      <c r="G150" s="197" t="s">
        <v>514</v>
      </c>
      <c r="H150" s="198">
        <v>10</v>
      </c>
      <c r="I150" s="199"/>
      <c r="J150" s="200">
        <f t="shared" si="10"/>
        <v>0</v>
      </c>
      <c r="K150" s="201"/>
      <c r="L150" s="38"/>
      <c r="M150" s="202" t="s">
        <v>1</v>
      </c>
      <c r="N150" s="203" t="s">
        <v>42</v>
      </c>
      <c r="O150" s="70"/>
      <c r="P150" s="204">
        <f t="shared" si="11"/>
        <v>0</v>
      </c>
      <c r="Q150" s="204">
        <v>0</v>
      </c>
      <c r="R150" s="204">
        <f t="shared" si="12"/>
        <v>0</v>
      </c>
      <c r="S150" s="204">
        <v>0</v>
      </c>
      <c r="T150" s="205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6" t="s">
        <v>274</v>
      </c>
      <c r="AT150" s="206" t="s">
        <v>154</v>
      </c>
      <c r="AU150" s="206" t="s">
        <v>85</v>
      </c>
      <c r="AY150" s="16" t="s">
        <v>153</v>
      </c>
      <c r="BE150" s="207">
        <f t="shared" si="14"/>
        <v>0</v>
      </c>
      <c r="BF150" s="207">
        <f t="shared" si="15"/>
        <v>0</v>
      </c>
      <c r="BG150" s="207">
        <f t="shared" si="16"/>
        <v>0</v>
      </c>
      <c r="BH150" s="207">
        <f t="shared" si="17"/>
        <v>0</v>
      </c>
      <c r="BI150" s="207">
        <f t="shared" si="18"/>
        <v>0</v>
      </c>
      <c r="BJ150" s="16" t="s">
        <v>85</v>
      </c>
      <c r="BK150" s="207">
        <f t="shared" si="19"/>
        <v>0</v>
      </c>
      <c r="BL150" s="16" t="s">
        <v>274</v>
      </c>
      <c r="BM150" s="206" t="s">
        <v>511</v>
      </c>
    </row>
    <row r="151" spans="1:65" s="2" customFormat="1" ht="16.5" customHeight="1">
      <c r="A151" s="33"/>
      <c r="B151" s="34"/>
      <c r="C151" s="194" t="s">
        <v>354</v>
      </c>
      <c r="D151" s="194" t="s">
        <v>154</v>
      </c>
      <c r="E151" s="195" t="s">
        <v>1258</v>
      </c>
      <c r="F151" s="196" t="s">
        <v>1259</v>
      </c>
      <c r="G151" s="197" t="s">
        <v>514</v>
      </c>
      <c r="H151" s="198">
        <v>15</v>
      </c>
      <c r="I151" s="199"/>
      <c r="J151" s="200">
        <f t="shared" si="10"/>
        <v>0</v>
      </c>
      <c r="K151" s="201"/>
      <c r="L151" s="38"/>
      <c r="M151" s="202" t="s">
        <v>1</v>
      </c>
      <c r="N151" s="203" t="s">
        <v>42</v>
      </c>
      <c r="O151" s="70"/>
      <c r="P151" s="204">
        <f t="shared" si="11"/>
        <v>0</v>
      </c>
      <c r="Q151" s="204">
        <v>0</v>
      </c>
      <c r="R151" s="204">
        <f t="shared" si="12"/>
        <v>0</v>
      </c>
      <c r="S151" s="204">
        <v>0</v>
      </c>
      <c r="T151" s="205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274</v>
      </c>
      <c r="AT151" s="206" t="s">
        <v>154</v>
      </c>
      <c r="AU151" s="206" t="s">
        <v>85</v>
      </c>
      <c r="AY151" s="16" t="s">
        <v>153</v>
      </c>
      <c r="BE151" s="207">
        <f t="shared" si="14"/>
        <v>0</v>
      </c>
      <c r="BF151" s="207">
        <f t="shared" si="15"/>
        <v>0</v>
      </c>
      <c r="BG151" s="207">
        <f t="shared" si="16"/>
        <v>0</v>
      </c>
      <c r="BH151" s="207">
        <f t="shared" si="17"/>
        <v>0</v>
      </c>
      <c r="BI151" s="207">
        <f t="shared" si="18"/>
        <v>0</v>
      </c>
      <c r="BJ151" s="16" t="s">
        <v>85</v>
      </c>
      <c r="BK151" s="207">
        <f t="shared" si="19"/>
        <v>0</v>
      </c>
      <c r="BL151" s="16" t="s">
        <v>274</v>
      </c>
      <c r="BM151" s="206" t="s">
        <v>520</v>
      </c>
    </row>
    <row r="152" spans="1:65" s="2" customFormat="1" ht="21.75" customHeight="1">
      <c r="A152" s="33"/>
      <c r="B152" s="34"/>
      <c r="C152" s="194" t="s">
        <v>358</v>
      </c>
      <c r="D152" s="194" t="s">
        <v>154</v>
      </c>
      <c r="E152" s="195" t="s">
        <v>1260</v>
      </c>
      <c r="F152" s="196" t="s">
        <v>1261</v>
      </c>
      <c r="G152" s="197" t="s">
        <v>514</v>
      </c>
      <c r="H152" s="198">
        <v>1</v>
      </c>
      <c r="I152" s="199"/>
      <c r="J152" s="200">
        <f t="shared" si="10"/>
        <v>0</v>
      </c>
      <c r="K152" s="201"/>
      <c r="L152" s="38"/>
      <c r="M152" s="202" t="s">
        <v>1</v>
      </c>
      <c r="N152" s="203" t="s">
        <v>42</v>
      </c>
      <c r="O152" s="70"/>
      <c r="P152" s="204">
        <f t="shared" si="11"/>
        <v>0</v>
      </c>
      <c r="Q152" s="204">
        <v>0</v>
      </c>
      <c r="R152" s="204">
        <f t="shared" si="12"/>
        <v>0</v>
      </c>
      <c r="S152" s="204">
        <v>0</v>
      </c>
      <c r="T152" s="205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274</v>
      </c>
      <c r="AT152" s="206" t="s">
        <v>154</v>
      </c>
      <c r="AU152" s="206" t="s">
        <v>85</v>
      </c>
      <c r="AY152" s="16" t="s">
        <v>153</v>
      </c>
      <c r="BE152" s="207">
        <f t="shared" si="14"/>
        <v>0</v>
      </c>
      <c r="BF152" s="207">
        <f t="shared" si="15"/>
        <v>0</v>
      </c>
      <c r="BG152" s="207">
        <f t="shared" si="16"/>
        <v>0</v>
      </c>
      <c r="BH152" s="207">
        <f t="shared" si="17"/>
        <v>0</v>
      </c>
      <c r="BI152" s="207">
        <f t="shared" si="18"/>
        <v>0</v>
      </c>
      <c r="BJ152" s="16" t="s">
        <v>85</v>
      </c>
      <c r="BK152" s="207">
        <f t="shared" si="19"/>
        <v>0</v>
      </c>
      <c r="BL152" s="16" t="s">
        <v>274</v>
      </c>
      <c r="BM152" s="206" t="s">
        <v>530</v>
      </c>
    </row>
    <row r="153" spans="1:65" s="2" customFormat="1" ht="16.5" customHeight="1">
      <c r="A153" s="33"/>
      <c r="B153" s="34"/>
      <c r="C153" s="194" t="s">
        <v>362</v>
      </c>
      <c r="D153" s="194" t="s">
        <v>154</v>
      </c>
      <c r="E153" s="195" t="s">
        <v>1262</v>
      </c>
      <c r="F153" s="196" t="s">
        <v>1263</v>
      </c>
      <c r="G153" s="197" t="s">
        <v>514</v>
      </c>
      <c r="H153" s="198">
        <v>25</v>
      </c>
      <c r="I153" s="199"/>
      <c r="J153" s="200">
        <f t="shared" si="10"/>
        <v>0</v>
      </c>
      <c r="K153" s="201"/>
      <c r="L153" s="38"/>
      <c r="M153" s="202" t="s">
        <v>1</v>
      </c>
      <c r="N153" s="203" t="s">
        <v>42</v>
      </c>
      <c r="O153" s="70"/>
      <c r="P153" s="204">
        <f t="shared" si="11"/>
        <v>0</v>
      </c>
      <c r="Q153" s="204">
        <v>0</v>
      </c>
      <c r="R153" s="204">
        <f t="shared" si="12"/>
        <v>0</v>
      </c>
      <c r="S153" s="204">
        <v>0</v>
      </c>
      <c r="T153" s="205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274</v>
      </c>
      <c r="AT153" s="206" t="s">
        <v>154</v>
      </c>
      <c r="AU153" s="206" t="s">
        <v>85</v>
      </c>
      <c r="AY153" s="16" t="s">
        <v>153</v>
      </c>
      <c r="BE153" s="207">
        <f t="shared" si="14"/>
        <v>0</v>
      </c>
      <c r="BF153" s="207">
        <f t="shared" si="15"/>
        <v>0</v>
      </c>
      <c r="BG153" s="207">
        <f t="shared" si="16"/>
        <v>0</v>
      </c>
      <c r="BH153" s="207">
        <f t="shared" si="17"/>
        <v>0</v>
      </c>
      <c r="BI153" s="207">
        <f t="shared" si="18"/>
        <v>0</v>
      </c>
      <c r="BJ153" s="16" t="s">
        <v>85</v>
      </c>
      <c r="BK153" s="207">
        <f t="shared" si="19"/>
        <v>0</v>
      </c>
      <c r="BL153" s="16" t="s">
        <v>274</v>
      </c>
      <c r="BM153" s="206" t="s">
        <v>542</v>
      </c>
    </row>
    <row r="154" spans="1:65" s="2" customFormat="1" ht="16.5" customHeight="1">
      <c r="A154" s="33"/>
      <c r="B154" s="34"/>
      <c r="C154" s="194" t="s">
        <v>367</v>
      </c>
      <c r="D154" s="194" t="s">
        <v>154</v>
      </c>
      <c r="E154" s="195" t="s">
        <v>1264</v>
      </c>
      <c r="F154" s="196" t="s">
        <v>1265</v>
      </c>
      <c r="G154" s="197" t="s">
        <v>514</v>
      </c>
      <c r="H154" s="198">
        <v>4</v>
      </c>
      <c r="I154" s="199"/>
      <c r="J154" s="200">
        <f t="shared" si="10"/>
        <v>0</v>
      </c>
      <c r="K154" s="201"/>
      <c r="L154" s="38"/>
      <c r="M154" s="202" t="s">
        <v>1</v>
      </c>
      <c r="N154" s="203" t="s">
        <v>42</v>
      </c>
      <c r="O154" s="70"/>
      <c r="P154" s="204">
        <f t="shared" si="11"/>
        <v>0</v>
      </c>
      <c r="Q154" s="204">
        <v>0</v>
      </c>
      <c r="R154" s="204">
        <f t="shared" si="12"/>
        <v>0</v>
      </c>
      <c r="S154" s="204">
        <v>0</v>
      </c>
      <c r="T154" s="205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6" t="s">
        <v>274</v>
      </c>
      <c r="AT154" s="206" t="s">
        <v>154</v>
      </c>
      <c r="AU154" s="206" t="s">
        <v>85</v>
      </c>
      <c r="AY154" s="16" t="s">
        <v>153</v>
      </c>
      <c r="BE154" s="207">
        <f t="shared" si="14"/>
        <v>0</v>
      </c>
      <c r="BF154" s="207">
        <f t="shared" si="15"/>
        <v>0</v>
      </c>
      <c r="BG154" s="207">
        <f t="shared" si="16"/>
        <v>0</v>
      </c>
      <c r="BH154" s="207">
        <f t="shared" si="17"/>
        <v>0</v>
      </c>
      <c r="BI154" s="207">
        <f t="shared" si="18"/>
        <v>0</v>
      </c>
      <c r="BJ154" s="16" t="s">
        <v>85</v>
      </c>
      <c r="BK154" s="207">
        <f t="shared" si="19"/>
        <v>0</v>
      </c>
      <c r="BL154" s="16" t="s">
        <v>274</v>
      </c>
      <c r="BM154" s="206" t="s">
        <v>554</v>
      </c>
    </row>
    <row r="155" spans="1:65" s="2" customFormat="1" ht="16.5" customHeight="1">
      <c r="A155" s="33"/>
      <c r="B155" s="34"/>
      <c r="C155" s="194" t="s">
        <v>373</v>
      </c>
      <c r="D155" s="194" t="s">
        <v>154</v>
      </c>
      <c r="E155" s="195" t="s">
        <v>1266</v>
      </c>
      <c r="F155" s="196" t="s">
        <v>1267</v>
      </c>
      <c r="G155" s="197" t="s">
        <v>514</v>
      </c>
      <c r="H155" s="198">
        <v>2</v>
      </c>
      <c r="I155" s="199"/>
      <c r="J155" s="200">
        <f t="shared" si="10"/>
        <v>0</v>
      </c>
      <c r="K155" s="201"/>
      <c r="L155" s="38"/>
      <c r="M155" s="202" t="s">
        <v>1</v>
      </c>
      <c r="N155" s="203" t="s">
        <v>42</v>
      </c>
      <c r="O155" s="70"/>
      <c r="P155" s="204">
        <f t="shared" si="11"/>
        <v>0</v>
      </c>
      <c r="Q155" s="204">
        <v>0</v>
      </c>
      <c r="R155" s="204">
        <f t="shared" si="12"/>
        <v>0</v>
      </c>
      <c r="S155" s="204">
        <v>0</v>
      </c>
      <c r="T155" s="205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274</v>
      </c>
      <c r="AT155" s="206" t="s">
        <v>154</v>
      </c>
      <c r="AU155" s="206" t="s">
        <v>85</v>
      </c>
      <c r="AY155" s="16" t="s">
        <v>153</v>
      </c>
      <c r="BE155" s="207">
        <f t="shared" si="14"/>
        <v>0</v>
      </c>
      <c r="BF155" s="207">
        <f t="shared" si="15"/>
        <v>0</v>
      </c>
      <c r="BG155" s="207">
        <f t="shared" si="16"/>
        <v>0</v>
      </c>
      <c r="BH155" s="207">
        <f t="shared" si="17"/>
        <v>0</v>
      </c>
      <c r="BI155" s="207">
        <f t="shared" si="18"/>
        <v>0</v>
      </c>
      <c r="BJ155" s="16" t="s">
        <v>85</v>
      </c>
      <c r="BK155" s="207">
        <f t="shared" si="19"/>
        <v>0</v>
      </c>
      <c r="BL155" s="16" t="s">
        <v>274</v>
      </c>
      <c r="BM155" s="206" t="s">
        <v>562</v>
      </c>
    </row>
    <row r="156" spans="1:65" s="2" customFormat="1" ht="16.5" customHeight="1">
      <c r="A156" s="33"/>
      <c r="B156" s="34"/>
      <c r="C156" s="194" t="s">
        <v>378</v>
      </c>
      <c r="D156" s="194" t="s">
        <v>154</v>
      </c>
      <c r="E156" s="195" t="s">
        <v>1268</v>
      </c>
      <c r="F156" s="196" t="s">
        <v>1269</v>
      </c>
      <c r="G156" s="197" t="s">
        <v>514</v>
      </c>
      <c r="H156" s="198">
        <v>2</v>
      </c>
      <c r="I156" s="199"/>
      <c r="J156" s="200">
        <f t="shared" si="10"/>
        <v>0</v>
      </c>
      <c r="K156" s="201"/>
      <c r="L156" s="38"/>
      <c r="M156" s="202" t="s">
        <v>1</v>
      </c>
      <c r="N156" s="203" t="s">
        <v>42</v>
      </c>
      <c r="O156" s="70"/>
      <c r="P156" s="204">
        <f t="shared" si="11"/>
        <v>0</v>
      </c>
      <c r="Q156" s="204">
        <v>0</v>
      </c>
      <c r="R156" s="204">
        <f t="shared" si="12"/>
        <v>0</v>
      </c>
      <c r="S156" s="204">
        <v>0</v>
      </c>
      <c r="T156" s="205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6" t="s">
        <v>274</v>
      </c>
      <c r="AT156" s="206" t="s">
        <v>154</v>
      </c>
      <c r="AU156" s="206" t="s">
        <v>85</v>
      </c>
      <c r="AY156" s="16" t="s">
        <v>153</v>
      </c>
      <c r="BE156" s="207">
        <f t="shared" si="14"/>
        <v>0</v>
      </c>
      <c r="BF156" s="207">
        <f t="shared" si="15"/>
        <v>0</v>
      </c>
      <c r="BG156" s="207">
        <f t="shared" si="16"/>
        <v>0</v>
      </c>
      <c r="BH156" s="207">
        <f t="shared" si="17"/>
        <v>0</v>
      </c>
      <c r="BI156" s="207">
        <f t="shared" si="18"/>
        <v>0</v>
      </c>
      <c r="BJ156" s="16" t="s">
        <v>85</v>
      </c>
      <c r="BK156" s="207">
        <f t="shared" si="19"/>
        <v>0</v>
      </c>
      <c r="BL156" s="16" t="s">
        <v>274</v>
      </c>
      <c r="BM156" s="206" t="s">
        <v>571</v>
      </c>
    </row>
    <row r="157" spans="1:65" s="2" customFormat="1" ht="16.5" customHeight="1">
      <c r="A157" s="33"/>
      <c r="B157" s="34"/>
      <c r="C157" s="194" t="s">
        <v>383</v>
      </c>
      <c r="D157" s="194" t="s">
        <v>154</v>
      </c>
      <c r="E157" s="195" t="s">
        <v>1270</v>
      </c>
      <c r="F157" s="196" t="s">
        <v>1271</v>
      </c>
      <c r="G157" s="197" t="s">
        <v>182</v>
      </c>
      <c r="H157" s="198">
        <v>1</v>
      </c>
      <c r="I157" s="199"/>
      <c r="J157" s="200">
        <f t="shared" si="10"/>
        <v>0</v>
      </c>
      <c r="K157" s="201"/>
      <c r="L157" s="38"/>
      <c r="M157" s="202" t="s">
        <v>1</v>
      </c>
      <c r="N157" s="203" t="s">
        <v>42</v>
      </c>
      <c r="O157" s="70"/>
      <c r="P157" s="204">
        <f t="shared" si="11"/>
        <v>0</v>
      </c>
      <c r="Q157" s="204">
        <v>0</v>
      </c>
      <c r="R157" s="204">
        <f t="shared" si="12"/>
        <v>0</v>
      </c>
      <c r="S157" s="204">
        <v>0</v>
      </c>
      <c r="T157" s="205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274</v>
      </c>
      <c r="AT157" s="206" t="s">
        <v>154</v>
      </c>
      <c r="AU157" s="206" t="s">
        <v>85</v>
      </c>
      <c r="AY157" s="16" t="s">
        <v>153</v>
      </c>
      <c r="BE157" s="207">
        <f t="shared" si="14"/>
        <v>0</v>
      </c>
      <c r="BF157" s="207">
        <f t="shared" si="15"/>
        <v>0</v>
      </c>
      <c r="BG157" s="207">
        <f t="shared" si="16"/>
        <v>0</v>
      </c>
      <c r="BH157" s="207">
        <f t="shared" si="17"/>
        <v>0</v>
      </c>
      <c r="BI157" s="207">
        <f t="shared" si="18"/>
        <v>0</v>
      </c>
      <c r="BJ157" s="16" t="s">
        <v>85</v>
      </c>
      <c r="BK157" s="207">
        <f t="shared" si="19"/>
        <v>0</v>
      </c>
      <c r="BL157" s="16" t="s">
        <v>274</v>
      </c>
      <c r="BM157" s="206" t="s">
        <v>582</v>
      </c>
    </row>
    <row r="158" spans="1:65" s="2" customFormat="1" ht="16.5" customHeight="1">
      <c r="A158" s="33"/>
      <c r="B158" s="34"/>
      <c r="C158" s="194" t="s">
        <v>391</v>
      </c>
      <c r="D158" s="194" t="s">
        <v>154</v>
      </c>
      <c r="E158" s="195" t="s">
        <v>1272</v>
      </c>
      <c r="F158" s="196" t="s">
        <v>1273</v>
      </c>
      <c r="G158" s="197" t="s">
        <v>514</v>
      </c>
      <c r="H158" s="198">
        <v>2</v>
      </c>
      <c r="I158" s="199"/>
      <c r="J158" s="200">
        <f t="shared" si="10"/>
        <v>0</v>
      </c>
      <c r="K158" s="201"/>
      <c r="L158" s="38"/>
      <c r="M158" s="202" t="s">
        <v>1</v>
      </c>
      <c r="N158" s="203" t="s">
        <v>42</v>
      </c>
      <c r="O158" s="70"/>
      <c r="P158" s="204">
        <f t="shared" si="11"/>
        <v>0</v>
      </c>
      <c r="Q158" s="204">
        <v>0</v>
      </c>
      <c r="R158" s="204">
        <f t="shared" si="12"/>
        <v>0</v>
      </c>
      <c r="S158" s="204">
        <v>0</v>
      </c>
      <c r="T158" s="205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6" t="s">
        <v>274</v>
      </c>
      <c r="AT158" s="206" t="s">
        <v>154</v>
      </c>
      <c r="AU158" s="206" t="s">
        <v>85</v>
      </c>
      <c r="AY158" s="16" t="s">
        <v>153</v>
      </c>
      <c r="BE158" s="207">
        <f t="shared" si="14"/>
        <v>0</v>
      </c>
      <c r="BF158" s="207">
        <f t="shared" si="15"/>
        <v>0</v>
      </c>
      <c r="BG158" s="207">
        <f t="shared" si="16"/>
        <v>0</v>
      </c>
      <c r="BH158" s="207">
        <f t="shared" si="17"/>
        <v>0</v>
      </c>
      <c r="BI158" s="207">
        <f t="shared" si="18"/>
        <v>0</v>
      </c>
      <c r="BJ158" s="16" t="s">
        <v>85</v>
      </c>
      <c r="BK158" s="207">
        <f t="shared" si="19"/>
        <v>0</v>
      </c>
      <c r="BL158" s="16" t="s">
        <v>274</v>
      </c>
      <c r="BM158" s="206" t="s">
        <v>593</v>
      </c>
    </row>
    <row r="159" spans="1:65" s="2" customFormat="1" ht="16.5" customHeight="1">
      <c r="A159" s="33"/>
      <c r="B159" s="34"/>
      <c r="C159" s="194" t="s">
        <v>400</v>
      </c>
      <c r="D159" s="194" t="s">
        <v>154</v>
      </c>
      <c r="E159" s="195" t="s">
        <v>1274</v>
      </c>
      <c r="F159" s="196" t="s">
        <v>1275</v>
      </c>
      <c r="G159" s="197" t="s">
        <v>514</v>
      </c>
      <c r="H159" s="198">
        <v>32</v>
      </c>
      <c r="I159" s="199"/>
      <c r="J159" s="200">
        <f t="shared" si="10"/>
        <v>0</v>
      </c>
      <c r="K159" s="201"/>
      <c r="L159" s="38"/>
      <c r="M159" s="202" t="s">
        <v>1</v>
      </c>
      <c r="N159" s="203" t="s">
        <v>42</v>
      </c>
      <c r="O159" s="70"/>
      <c r="P159" s="204">
        <f t="shared" si="11"/>
        <v>0</v>
      </c>
      <c r="Q159" s="204">
        <v>0</v>
      </c>
      <c r="R159" s="204">
        <f t="shared" si="12"/>
        <v>0</v>
      </c>
      <c r="S159" s="204">
        <v>0</v>
      </c>
      <c r="T159" s="205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274</v>
      </c>
      <c r="AT159" s="206" t="s">
        <v>154</v>
      </c>
      <c r="AU159" s="206" t="s">
        <v>85</v>
      </c>
      <c r="AY159" s="16" t="s">
        <v>153</v>
      </c>
      <c r="BE159" s="207">
        <f t="shared" si="14"/>
        <v>0</v>
      </c>
      <c r="BF159" s="207">
        <f t="shared" si="15"/>
        <v>0</v>
      </c>
      <c r="BG159" s="207">
        <f t="shared" si="16"/>
        <v>0</v>
      </c>
      <c r="BH159" s="207">
        <f t="shared" si="17"/>
        <v>0</v>
      </c>
      <c r="BI159" s="207">
        <f t="shared" si="18"/>
        <v>0</v>
      </c>
      <c r="BJ159" s="16" t="s">
        <v>85</v>
      </c>
      <c r="BK159" s="207">
        <f t="shared" si="19"/>
        <v>0</v>
      </c>
      <c r="BL159" s="16" t="s">
        <v>274</v>
      </c>
      <c r="BM159" s="206" t="s">
        <v>602</v>
      </c>
    </row>
    <row r="160" spans="1:65" s="2" customFormat="1" ht="16.5" customHeight="1">
      <c r="A160" s="33"/>
      <c r="B160" s="34"/>
      <c r="C160" s="194" t="s">
        <v>405</v>
      </c>
      <c r="D160" s="194" t="s">
        <v>154</v>
      </c>
      <c r="E160" s="195" t="s">
        <v>1276</v>
      </c>
      <c r="F160" s="196" t="s">
        <v>1277</v>
      </c>
      <c r="G160" s="197" t="s">
        <v>514</v>
      </c>
      <c r="H160" s="198">
        <v>3</v>
      </c>
      <c r="I160" s="199"/>
      <c r="J160" s="200">
        <f t="shared" si="10"/>
        <v>0</v>
      </c>
      <c r="K160" s="201"/>
      <c r="L160" s="38"/>
      <c r="M160" s="202" t="s">
        <v>1</v>
      </c>
      <c r="N160" s="203" t="s">
        <v>42</v>
      </c>
      <c r="O160" s="70"/>
      <c r="P160" s="204">
        <f t="shared" si="11"/>
        <v>0</v>
      </c>
      <c r="Q160" s="204">
        <v>0</v>
      </c>
      <c r="R160" s="204">
        <f t="shared" si="12"/>
        <v>0</v>
      </c>
      <c r="S160" s="204">
        <v>0</v>
      </c>
      <c r="T160" s="205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6" t="s">
        <v>274</v>
      </c>
      <c r="AT160" s="206" t="s">
        <v>154</v>
      </c>
      <c r="AU160" s="206" t="s">
        <v>85</v>
      </c>
      <c r="AY160" s="16" t="s">
        <v>153</v>
      </c>
      <c r="BE160" s="207">
        <f t="shared" si="14"/>
        <v>0</v>
      </c>
      <c r="BF160" s="207">
        <f t="shared" si="15"/>
        <v>0</v>
      </c>
      <c r="BG160" s="207">
        <f t="shared" si="16"/>
        <v>0</v>
      </c>
      <c r="BH160" s="207">
        <f t="shared" si="17"/>
        <v>0</v>
      </c>
      <c r="BI160" s="207">
        <f t="shared" si="18"/>
        <v>0</v>
      </c>
      <c r="BJ160" s="16" t="s">
        <v>85</v>
      </c>
      <c r="BK160" s="207">
        <f t="shared" si="19"/>
        <v>0</v>
      </c>
      <c r="BL160" s="16" t="s">
        <v>274</v>
      </c>
      <c r="BM160" s="206" t="s">
        <v>610</v>
      </c>
    </row>
    <row r="161" spans="1:65" s="2" customFormat="1" ht="16.5" customHeight="1">
      <c r="A161" s="33"/>
      <c r="B161" s="34"/>
      <c r="C161" s="194" t="s">
        <v>408</v>
      </c>
      <c r="D161" s="194" t="s">
        <v>154</v>
      </c>
      <c r="E161" s="195" t="s">
        <v>1278</v>
      </c>
      <c r="F161" s="196" t="s">
        <v>1279</v>
      </c>
      <c r="G161" s="197" t="s">
        <v>514</v>
      </c>
      <c r="H161" s="198">
        <v>5</v>
      </c>
      <c r="I161" s="199"/>
      <c r="J161" s="200">
        <f t="shared" si="10"/>
        <v>0</v>
      </c>
      <c r="K161" s="201"/>
      <c r="L161" s="38"/>
      <c r="M161" s="202" t="s">
        <v>1</v>
      </c>
      <c r="N161" s="203" t="s">
        <v>42</v>
      </c>
      <c r="O161" s="70"/>
      <c r="P161" s="204">
        <f t="shared" si="11"/>
        <v>0</v>
      </c>
      <c r="Q161" s="204">
        <v>0</v>
      </c>
      <c r="R161" s="204">
        <f t="shared" si="12"/>
        <v>0</v>
      </c>
      <c r="S161" s="204">
        <v>0</v>
      </c>
      <c r="T161" s="205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6" t="s">
        <v>274</v>
      </c>
      <c r="AT161" s="206" t="s">
        <v>154</v>
      </c>
      <c r="AU161" s="206" t="s">
        <v>85</v>
      </c>
      <c r="AY161" s="16" t="s">
        <v>153</v>
      </c>
      <c r="BE161" s="207">
        <f t="shared" si="14"/>
        <v>0</v>
      </c>
      <c r="BF161" s="207">
        <f t="shared" si="15"/>
        <v>0</v>
      </c>
      <c r="BG161" s="207">
        <f t="shared" si="16"/>
        <v>0</v>
      </c>
      <c r="BH161" s="207">
        <f t="shared" si="17"/>
        <v>0</v>
      </c>
      <c r="BI161" s="207">
        <f t="shared" si="18"/>
        <v>0</v>
      </c>
      <c r="BJ161" s="16" t="s">
        <v>85</v>
      </c>
      <c r="BK161" s="207">
        <f t="shared" si="19"/>
        <v>0</v>
      </c>
      <c r="BL161" s="16" t="s">
        <v>274</v>
      </c>
      <c r="BM161" s="206" t="s">
        <v>618</v>
      </c>
    </row>
    <row r="162" spans="1:65" s="2" customFormat="1" ht="16.5" customHeight="1">
      <c r="A162" s="33"/>
      <c r="B162" s="34"/>
      <c r="C162" s="194" t="s">
        <v>413</v>
      </c>
      <c r="D162" s="194" t="s">
        <v>154</v>
      </c>
      <c r="E162" s="195" t="s">
        <v>1280</v>
      </c>
      <c r="F162" s="196" t="s">
        <v>1281</v>
      </c>
      <c r="G162" s="197" t="s">
        <v>514</v>
      </c>
      <c r="H162" s="198">
        <v>15</v>
      </c>
      <c r="I162" s="199"/>
      <c r="J162" s="200">
        <f t="shared" si="10"/>
        <v>0</v>
      </c>
      <c r="K162" s="201"/>
      <c r="L162" s="38"/>
      <c r="M162" s="202" t="s">
        <v>1</v>
      </c>
      <c r="N162" s="203" t="s">
        <v>42</v>
      </c>
      <c r="O162" s="70"/>
      <c r="P162" s="204">
        <f t="shared" si="11"/>
        <v>0</v>
      </c>
      <c r="Q162" s="204">
        <v>0</v>
      </c>
      <c r="R162" s="204">
        <f t="shared" si="12"/>
        <v>0</v>
      </c>
      <c r="S162" s="204">
        <v>0</v>
      </c>
      <c r="T162" s="205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6" t="s">
        <v>274</v>
      </c>
      <c r="AT162" s="206" t="s">
        <v>154</v>
      </c>
      <c r="AU162" s="206" t="s">
        <v>85</v>
      </c>
      <c r="AY162" s="16" t="s">
        <v>153</v>
      </c>
      <c r="BE162" s="207">
        <f t="shared" si="14"/>
        <v>0</v>
      </c>
      <c r="BF162" s="207">
        <f t="shared" si="15"/>
        <v>0</v>
      </c>
      <c r="BG162" s="207">
        <f t="shared" si="16"/>
        <v>0</v>
      </c>
      <c r="BH162" s="207">
        <f t="shared" si="17"/>
        <v>0</v>
      </c>
      <c r="BI162" s="207">
        <f t="shared" si="18"/>
        <v>0</v>
      </c>
      <c r="BJ162" s="16" t="s">
        <v>85</v>
      </c>
      <c r="BK162" s="207">
        <f t="shared" si="19"/>
        <v>0</v>
      </c>
      <c r="BL162" s="16" t="s">
        <v>274</v>
      </c>
      <c r="BM162" s="206" t="s">
        <v>626</v>
      </c>
    </row>
    <row r="163" spans="1:65" s="2" customFormat="1" ht="16.5" customHeight="1">
      <c r="A163" s="33"/>
      <c r="B163" s="34"/>
      <c r="C163" s="194" t="s">
        <v>418</v>
      </c>
      <c r="D163" s="194" t="s">
        <v>154</v>
      </c>
      <c r="E163" s="195" t="s">
        <v>1282</v>
      </c>
      <c r="F163" s="196" t="s">
        <v>1283</v>
      </c>
      <c r="G163" s="197" t="s">
        <v>277</v>
      </c>
      <c r="H163" s="198">
        <v>245</v>
      </c>
      <c r="I163" s="199"/>
      <c r="J163" s="200">
        <f t="shared" si="10"/>
        <v>0</v>
      </c>
      <c r="K163" s="201"/>
      <c r="L163" s="38"/>
      <c r="M163" s="202" t="s">
        <v>1</v>
      </c>
      <c r="N163" s="203" t="s">
        <v>42</v>
      </c>
      <c r="O163" s="70"/>
      <c r="P163" s="204">
        <f t="shared" si="11"/>
        <v>0</v>
      </c>
      <c r="Q163" s="204">
        <v>0</v>
      </c>
      <c r="R163" s="204">
        <f t="shared" si="12"/>
        <v>0</v>
      </c>
      <c r="S163" s="204">
        <v>0</v>
      </c>
      <c r="T163" s="205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6" t="s">
        <v>274</v>
      </c>
      <c r="AT163" s="206" t="s">
        <v>154</v>
      </c>
      <c r="AU163" s="206" t="s">
        <v>85</v>
      </c>
      <c r="AY163" s="16" t="s">
        <v>153</v>
      </c>
      <c r="BE163" s="207">
        <f t="shared" si="14"/>
        <v>0</v>
      </c>
      <c r="BF163" s="207">
        <f t="shared" si="15"/>
        <v>0</v>
      </c>
      <c r="BG163" s="207">
        <f t="shared" si="16"/>
        <v>0</v>
      </c>
      <c r="BH163" s="207">
        <f t="shared" si="17"/>
        <v>0</v>
      </c>
      <c r="BI163" s="207">
        <f t="shared" si="18"/>
        <v>0</v>
      </c>
      <c r="BJ163" s="16" t="s">
        <v>85</v>
      </c>
      <c r="BK163" s="207">
        <f t="shared" si="19"/>
        <v>0</v>
      </c>
      <c r="BL163" s="16" t="s">
        <v>274</v>
      </c>
      <c r="BM163" s="206" t="s">
        <v>634</v>
      </c>
    </row>
    <row r="164" spans="1:65" s="2" customFormat="1" ht="16.5" customHeight="1">
      <c r="A164" s="33"/>
      <c r="B164" s="34"/>
      <c r="C164" s="194" t="s">
        <v>423</v>
      </c>
      <c r="D164" s="194" t="s">
        <v>154</v>
      </c>
      <c r="E164" s="195" t="s">
        <v>1284</v>
      </c>
      <c r="F164" s="196" t="s">
        <v>1285</v>
      </c>
      <c r="G164" s="197" t="s">
        <v>277</v>
      </c>
      <c r="H164" s="198">
        <v>35</v>
      </c>
      <c r="I164" s="199"/>
      <c r="J164" s="200">
        <f t="shared" si="10"/>
        <v>0</v>
      </c>
      <c r="K164" s="201"/>
      <c r="L164" s="38"/>
      <c r="M164" s="202" t="s">
        <v>1</v>
      </c>
      <c r="N164" s="203" t="s">
        <v>42</v>
      </c>
      <c r="O164" s="70"/>
      <c r="P164" s="204">
        <f t="shared" si="11"/>
        <v>0</v>
      </c>
      <c r="Q164" s="204">
        <v>0</v>
      </c>
      <c r="R164" s="204">
        <f t="shared" si="12"/>
        <v>0</v>
      </c>
      <c r="S164" s="204">
        <v>0</v>
      </c>
      <c r="T164" s="205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6" t="s">
        <v>274</v>
      </c>
      <c r="AT164" s="206" t="s">
        <v>154</v>
      </c>
      <c r="AU164" s="206" t="s">
        <v>85</v>
      </c>
      <c r="AY164" s="16" t="s">
        <v>153</v>
      </c>
      <c r="BE164" s="207">
        <f t="shared" si="14"/>
        <v>0</v>
      </c>
      <c r="BF164" s="207">
        <f t="shared" si="15"/>
        <v>0</v>
      </c>
      <c r="BG164" s="207">
        <f t="shared" si="16"/>
        <v>0</v>
      </c>
      <c r="BH164" s="207">
        <f t="shared" si="17"/>
        <v>0</v>
      </c>
      <c r="BI164" s="207">
        <f t="shared" si="18"/>
        <v>0</v>
      </c>
      <c r="BJ164" s="16" t="s">
        <v>85</v>
      </c>
      <c r="BK164" s="207">
        <f t="shared" si="19"/>
        <v>0</v>
      </c>
      <c r="BL164" s="16" t="s">
        <v>274</v>
      </c>
      <c r="BM164" s="206" t="s">
        <v>643</v>
      </c>
    </row>
    <row r="165" spans="1:65" s="2" customFormat="1" ht="16.5" customHeight="1">
      <c r="A165" s="33"/>
      <c r="B165" s="34"/>
      <c r="C165" s="194" t="s">
        <v>428</v>
      </c>
      <c r="D165" s="194" t="s">
        <v>154</v>
      </c>
      <c r="E165" s="195" t="s">
        <v>1286</v>
      </c>
      <c r="F165" s="196" t="s">
        <v>1287</v>
      </c>
      <c r="G165" s="197" t="s">
        <v>514</v>
      </c>
      <c r="H165" s="198">
        <v>136</v>
      </c>
      <c r="I165" s="199"/>
      <c r="J165" s="200">
        <f t="shared" si="10"/>
        <v>0</v>
      </c>
      <c r="K165" s="201"/>
      <c r="L165" s="38"/>
      <c r="M165" s="202" t="s">
        <v>1</v>
      </c>
      <c r="N165" s="203" t="s">
        <v>42</v>
      </c>
      <c r="O165" s="70"/>
      <c r="P165" s="204">
        <f t="shared" si="11"/>
        <v>0</v>
      </c>
      <c r="Q165" s="204">
        <v>0</v>
      </c>
      <c r="R165" s="204">
        <f t="shared" si="12"/>
        <v>0</v>
      </c>
      <c r="S165" s="204">
        <v>0</v>
      </c>
      <c r="T165" s="205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6" t="s">
        <v>274</v>
      </c>
      <c r="AT165" s="206" t="s">
        <v>154</v>
      </c>
      <c r="AU165" s="206" t="s">
        <v>85</v>
      </c>
      <c r="AY165" s="16" t="s">
        <v>153</v>
      </c>
      <c r="BE165" s="207">
        <f t="shared" si="14"/>
        <v>0</v>
      </c>
      <c r="BF165" s="207">
        <f t="shared" si="15"/>
        <v>0</v>
      </c>
      <c r="BG165" s="207">
        <f t="shared" si="16"/>
        <v>0</v>
      </c>
      <c r="BH165" s="207">
        <f t="shared" si="17"/>
        <v>0</v>
      </c>
      <c r="BI165" s="207">
        <f t="shared" si="18"/>
        <v>0</v>
      </c>
      <c r="BJ165" s="16" t="s">
        <v>85</v>
      </c>
      <c r="BK165" s="207">
        <f t="shared" si="19"/>
        <v>0</v>
      </c>
      <c r="BL165" s="16" t="s">
        <v>274</v>
      </c>
      <c r="BM165" s="206" t="s">
        <v>651</v>
      </c>
    </row>
    <row r="166" spans="1:65" s="2" customFormat="1" ht="16.5" customHeight="1">
      <c r="A166" s="33"/>
      <c r="B166" s="34"/>
      <c r="C166" s="194" t="s">
        <v>445</v>
      </c>
      <c r="D166" s="194" t="s">
        <v>154</v>
      </c>
      <c r="E166" s="195" t="s">
        <v>1288</v>
      </c>
      <c r="F166" s="196" t="s">
        <v>1289</v>
      </c>
      <c r="G166" s="197" t="s">
        <v>514</v>
      </c>
      <c r="H166" s="198">
        <v>40</v>
      </c>
      <c r="I166" s="199"/>
      <c r="J166" s="200">
        <f t="shared" si="10"/>
        <v>0</v>
      </c>
      <c r="K166" s="201"/>
      <c r="L166" s="38"/>
      <c r="M166" s="202" t="s">
        <v>1</v>
      </c>
      <c r="N166" s="203" t="s">
        <v>42</v>
      </c>
      <c r="O166" s="70"/>
      <c r="P166" s="204">
        <f t="shared" si="11"/>
        <v>0</v>
      </c>
      <c r="Q166" s="204">
        <v>0</v>
      </c>
      <c r="R166" s="204">
        <f t="shared" si="12"/>
        <v>0</v>
      </c>
      <c r="S166" s="204">
        <v>0</v>
      </c>
      <c r="T166" s="205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6" t="s">
        <v>274</v>
      </c>
      <c r="AT166" s="206" t="s">
        <v>154</v>
      </c>
      <c r="AU166" s="206" t="s">
        <v>85</v>
      </c>
      <c r="AY166" s="16" t="s">
        <v>153</v>
      </c>
      <c r="BE166" s="207">
        <f t="shared" si="14"/>
        <v>0</v>
      </c>
      <c r="BF166" s="207">
        <f t="shared" si="15"/>
        <v>0</v>
      </c>
      <c r="BG166" s="207">
        <f t="shared" si="16"/>
        <v>0</v>
      </c>
      <c r="BH166" s="207">
        <f t="shared" si="17"/>
        <v>0</v>
      </c>
      <c r="BI166" s="207">
        <f t="shared" si="18"/>
        <v>0</v>
      </c>
      <c r="BJ166" s="16" t="s">
        <v>85</v>
      </c>
      <c r="BK166" s="207">
        <f t="shared" si="19"/>
        <v>0</v>
      </c>
      <c r="BL166" s="16" t="s">
        <v>274</v>
      </c>
      <c r="BM166" s="206" t="s">
        <v>659</v>
      </c>
    </row>
    <row r="167" spans="1:65" s="2" customFormat="1" ht="16.5" customHeight="1">
      <c r="A167" s="33"/>
      <c r="B167" s="34"/>
      <c r="C167" s="194" t="s">
        <v>457</v>
      </c>
      <c r="D167" s="194" t="s">
        <v>154</v>
      </c>
      <c r="E167" s="195" t="s">
        <v>1290</v>
      </c>
      <c r="F167" s="196" t="s">
        <v>1291</v>
      </c>
      <c r="G167" s="197" t="s">
        <v>514</v>
      </c>
      <c r="H167" s="198">
        <v>1</v>
      </c>
      <c r="I167" s="199"/>
      <c r="J167" s="200">
        <f t="shared" si="10"/>
        <v>0</v>
      </c>
      <c r="K167" s="201"/>
      <c r="L167" s="38"/>
      <c r="M167" s="202" t="s">
        <v>1</v>
      </c>
      <c r="N167" s="203" t="s">
        <v>42</v>
      </c>
      <c r="O167" s="70"/>
      <c r="P167" s="204">
        <f t="shared" si="11"/>
        <v>0</v>
      </c>
      <c r="Q167" s="204">
        <v>0</v>
      </c>
      <c r="R167" s="204">
        <f t="shared" si="12"/>
        <v>0</v>
      </c>
      <c r="S167" s="204">
        <v>0</v>
      </c>
      <c r="T167" s="205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6" t="s">
        <v>274</v>
      </c>
      <c r="AT167" s="206" t="s">
        <v>154</v>
      </c>
      <c r="AU167" s="206" t="s">
        <v>85</v>
      </c>
      <c r="AY167" s="16" t="s">
        <v>153</v>
      </c>
      <c r="BE167" s="207">
        <f t="shared" si="14"/>
        <v>0</v>
      </c>
      <c r="BF167" s="207">
        <f t="shared" si="15"/>
        <v>0</v>
      </c>
      <c r="BG167" s="207">
        <f t="shared" si="16"/>
        <v>0</v>
      </c>
      <c r="BH167" s="207">
        <f t="shared" si="17"/>
        <v>0</v>
      </c>
      <c r="BI167" s="207">
        <f t="shared" si="18"/>
        <v>0</v>
      </c>
      <c r="BJ167" s="16" t="s">
        <v>85</v>
      </c>
      <c r="BK167" s="207">
        <f t="shared" si="19"/>
        <v>0</v>
      </c>
      <c r="BL167" s="16" t="s">
        <v>274</v>
      </c>
      <c r="BM167" s="206" t="s">
        <v>668</v>
      </c>
    </row>
    <row r="168" spans="1:65" s="2" customFormat="1" ht="16.5" customHeight="1">
      <c r="A168" s="33"/>
      <c r="B168" s="34"/>
      <c r="C168" s="194" t="s">
        <v>464</v>
      </c>
      <c r="D168" s="194" t="s">
        <v>154</v>
      </c>
      <c r="E168" s="195" t="s">
        <v>1292</v>
      </c>
      <c r="F168" s="196" t="s">
        <v>1293</v>
      </c>
      <c r="G168" s="197" t="s">
        <v>789</v>
      </c>
      <c r="H168" s="198">
        <v>100</v>
      </c>
      <c r="I168" s="199"/>
      <c r="J168" s="200">
        <f t="shared" si="10"/>
        <v>0</v>
      </c>
      <c r="K168" s="201"/>
      <c r="L168" s="38"/>
      <c r="M168" s="202" t="s">
        <v>1</v>
      </c>
      <c r="N168" s="203" t="s">
        <v>42</v>
      </c>
      <c r="O168" s="70"/>
      <c r="P168" s="204">
        <f t="shared" si="11"/>
        <v>0</v>
      </c>
      <c r="Q168" s="204">
        <v>0</v>
      </c>
      <c r="R168" s="204">
        <f t="shared" si="12"/>
        <v>0</v>
      </c>
      <c r="S168" s="204">
        <v>0</v>
      </c>
      <c r="T168" s="205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274</v>
      </c>
      <c r="AT168" s="206" t="s">
        <v>154</v>
      </c>
      <c r="AU168" s="206" t="s">
        <v>85</v>
      </c>
      <c r="AY168" s="16" t="s">
        <v>153</v>
      </c>
      <c r="BE168" s="207">
        <f t="shared" si="14"/>
        <v>0</v>
      </c>
      <c r="BF168" s="207">
        <f t="shared" si="15"/>
        <v>0</v>
      </c>
      <c r="BG168" s="207">
        <f t="shared" si="16"/>
        <v>0</v>
      </c>
      <c r="BH168" s="207">
        <f t="shared" si="17"/>
        <v>0</v>
      </c>
      <c r="BI168" s="207">
        <f t="shared" si="18"/>
        <v>0</v>
      </c>
      <c r="BJ168" s="16" t="s">
        <v>85</v>
      </c>
      <c r="BK168" s="207">
        <f t="shared" si="19"/>
        <v>0</v>
      </c>
      <c r="BL168" s="16" t="s">
        <v>274</v>
      </c>
      <c r="BM168" s="206" t="s">
        <v>677</v>
      </c>
    </row>
    <row r="169" spans="1:65" s="11" customFormat="1" ht="25.9" customHeight="1">
      <c r="B169" s="180"/>
      <c r="C169" s="181"/>
      <c r="D169" s="182" t="s">
        <v>76</v>
      </c>
      <c r="E169" s="183" t="s">
        <v>1294</v>
      </c>
      <c r="F169" s="183" t="s">
        <v>1295</v>
      </c>
      <c r="G169" s="181"/>
      <c r="H169" s="181"/>
      <c r="I169" s="184"/>
      <c r="J169" s="185">
        <f>BK169</f>
        <v>0</v>
      </c>
      <c r="K169" s="181"/>
      <c r="L169" s="186"/>
      <c r="M169" s="187"/>
      <c r="N169" s="188"/>
      <c r="O169" s="188"/>
      <c r="P169" s="189">
        <f>SUM(P170:P177)</f>
        <v>0</v>
      </c>
      <c r="Q169" s="188"/>
      <c r="R169" s="189">
        <f>SUM(R170:R177)</f>
        <v>0</v>
      </c>
      <c r="S169" s="188"/>
      <c r="T169" s="190">
        <f>SUM(T170:T177)</f>
        <v>0</v>
      </c>
      <c r="AR169" s="191" t="s">
        <v>158</v>
      </c>
      <c r="AT169" s="192" t="s">
        <v>76</v>
      </c>
      <c r="AU169" s="192" t="s">
        <v>77</v>
      </c>
      <c r="AY169" s="191" t="s">
        <v>153</v>
      </c>
      <c r="BK169" s="193">
        <f>SUM(BK170:BK177)</f>
        <v>0</v>
      </c>
    </row>
    <row r="170" spans="1:65" s="2" customFormat="1" ht="16.5" customHeight="1">
      <c r="A170" s="33"/>
      <c r="B170" s="34"/>
      <c r="C170" s="194" t="s">
        <v>468</v>
      </c>
      <c r="D170" s="194" t="s">
        <v>154</v>
      </c>
      <c r="E170" s="195" t="s">
        <v>1296</v>
      </c>
      <c r="F170" s="196" t="s">
        <v>1297</v>
      </c>
      <c r="G170" s="197" t="s">
        <v>460</v>
      </c>
      <c r="H170" s="198">
        <v>80</v>
      </c>
      <c r="I170" s="199"/>
      <c r="J170" s="200">
        <f t="shared" ref="J170:J177" si="20">ROUND(I170*H170,2)</f>
        <v>0</v>
      </c>
      <c r="K170" s="201"/>
      <c r="L170" s="38"/>
      <c r="M170" s="202" t="s">
        <v>1</v>
      </c>
      <c r="N170" s="203" t="s">
        <v>42</v>
      </c>
      <c r="O170" s="70"/>
      <c r="P170" s="204">
        <f t="shared" ref="P170:P177" si="21">O170*H170</f>
        <v>0</v>
      </c>
      <c r="Q170" s="204">
        <v>0</v>
      </c>
      <c r="R170" s="204">
        <f t="shared" ref="R170:R177" si="22">Q170*H170</f>
        <v>0</v>
      </c>
      <c r="S170" s="204">
        <v>0</v>
      </c>
      <c r="T170" s="205">
        <f t="shared" ref="T170:T177" si="23"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6" t="s">
        <v>1298</v>
      </c>
      <c r="AT170" s="206" t="s">
        <v>154</v>
      </c>
      <c r="AU170" s="206" t="s">
        <v>85</v>
      </c>
      <c r="AY170" s="16" t="s">
        <v>153</v>
      </c>
      <c r="BE170" s="207">
        <f t="shared" ref="BE170:BE177" si="24">IF(N170="základní",J170,0)</f>
        <v>0</v>
      </c>
      <c r="BF170" s="207">
        <f t="shared" ref="BF170:BF177" si="25">IF(N170="snížená",J170,0)</f>
        <v>0</v>
      </c>
      <c r="BG170" s="207">
        <f t="shared" ref="BG170:BG177" si="26">IF(N170="zákl. přenesená",J170,0)</f>
        <v>0</v>
      </c>
      <c r="BH170" s="207">
        <f t="shared" ref="BH170:BH177" si="27">IF(N170="sníž. přenesená",J170,0)</f>
        <v>0</v>
      </c>
      <c r="BI170" s="207">
        <f t="shared" ref="BI170:BI177" si="28">IF(N170="nulová",J170,0)</f>
        <v>0</v>
      </c>
      <c r="BJ170" s="16" t="s">
        <v>85</v>
      </c>
      <c r="BK170" s="207">
        <f t="shared" ref="BK170:BK177" si="29">ROUND(I170*H170,2)</f>
        <v>0</v>
      </c>
      <c r="BL170" s="16" t="s">
        <v>1298</v>
      </c>
      <c r="BM170" s="206" t="s">
        <v>687</v>
      </c>
    </row>
    <row r="171" spans="1:65" s="2" customFormat="1" ht="16.5" customHeight="1">
      <c r="A171" s="33"/>
      <c r="B171" s="34"/>
      <c r="C171" s="194" t="s">
        <v>472</v>
      </c>
      <c r="D171" s="194" t="s">
        <v>154</v>
      </c>
      <c r="E171" s="195" t="s">
        <v>1299</v>
      </c>
      <c r="F171" s="196" t="s">
        <v>1300</v>
      </c>
      <c r="G171" s="197" t="s">
        <v>460</v>
      </c>
      <c r="H171" s="198">
        <v>8</v>
      </c>
      <c r="I171" s="199"/>
      <c r="J171" s="200">
        <f t="shared" si="20"/>
        <v>0</v>
      </c>
      <c r="K171" s="201"/>
      <c r="L171" s="38"/>
      <c r="M171" s="202" t="s">
        <v>1</v>
      </c>
      <c r="N171" s="203" t="s">
        <v>42</v>
      </c>
      <c r="O171" s="70"/>
      <c r="P171" s="204">
        <f t="shared" si="21"/>
        <v>0</v>
      </c>
      <c r="Q171" s="204">
        <v>0</v>
      </c>
      <c r="R171" s="204">
        <f t="shared" si="22"/>
        <v>0</v>
      </c>
      <c r="S171" s="204">
        <v>0</v>
      </c>
      <c r="T171" s="205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6" t="s">
        <v>1298</v>
      </c>
      <c r="AT171" s="206" t="s">
        <v>154</v>
      </c>
      <c r="AU171" s="206" t="s">
        <v>85</v>
      </c>
      <c r="AY171" s="16" t="s">
        <v>153</v>
      </c>
      <c r="BE171" s="207">
        <f t="shared" si="24"/>
        <v>0</v>
      </c>
      <c r="BF171" s="207">
        <f t="shared" si="25"/>
        <v>0</v>
      </c>
      <c r="BG171" s="207">
        <f t="shared" si="26"/>
        <v>0</v>
      </c>
      <c r="BH171" s="207">
        <f t="shared" si="27"/>
        <v>0</v>
      </c>
      <c r="BI171" s="207">
        <f t="shared" si="28"/>
        <v>0</v>
      </c>
      <c r="BJ171" s="16" t="s">
        <v>85</v>
      </c>
      <c r="BK171" s="207">
        <f t="shared" si="29"/>
        <v>0</v>
      </c>
      <c r="BL171" s="16" t="s">
        <v>1298</v>
      </c>
      <c r="BM171" s="206" t="s">
        <v>695</v>
      </c>
    </row>
    <row r="172" spans="1:65" s="2" customFormat="1" ht="16.5" customHeight="1">
      <c r="A172" s="33"/>
      <c r="B172" s="34"/>
      <c r="C172" s="194" t="s">
        <v>476</v>
      </c>
      <c r="D172" s="194" t="s">
        <v>154</v>
      </c>
      <c r="E172" s="195" t="s">
        <v>1301</v>
      </c>
      <c r="F172" s="196" t="s">
        <v>1302</v>
      </c>
      <c r="G172" s="197" t="s">
        <v>460</v>
      </c>
      <c r="H172" s="198">
        <v>12</v>
      </c>
      <c r="I172" s="199"/>
      <c r="J172" s="200">
        <f t="shared" si="20"/>
        <v>0</v>
      </c>
      <c r="K172" s="201"/>
      <c r="L172" s="38"/>
      <c r="M172" s="202" t="s">
        <v>1</v>
      </c>
      <c r="N172" s="203" t="s">
        <v>42</v>
      </c>
      <c r="O172" s="70"/>
      <c r="P172" s="204">
        <f t="shared" si="21"/>
        <v>0</v>
      </c>
      <c r="Q172" s="204">
        <v>0</v>
      </c>
      <c r="R172" s="204">
        <f t="shared" si="22"/>
        <v>0</v>
      </c>
      <c r="S172" s="204">
        <v>0</v>
      </c>
      <c r="T172" s="205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6" t="s">
        <v>1298</v>
      </c>
      <c r="AT172" s="206" t="s">
        <v>154</v>
      </c>
      <c r="AU172" s="206" t="s">
        <v>85</v>
      </c>
      <c r="AY172" s="16" t="s">
        <v>153</v>
      </c>
      <c r="BE172" s="207">
        <f t="shared" si="24"/>
        <v>0</v>
      </c>
      <c r="BF172" s="207">
        <f t="shared" si="25"/>
        <v>0</v>
      </c>
      <c r="BG172" s="207">
        <f t="shared" si="26"/>
        <v>0</v>
      </c>
      <c r="BH172" s="207">
        <f t="shared" si="27"/>
        <v>0</v>
      </c>
      <c r="BI172" s="207">
        <f t="shared" si="28"/>
        <v>0</v>
      </c>
      <c r="BJ172" s="16" t="s">
        <v>85</v>
      </c>
      <c r="BK172" s="207">
        <f t="shared" si="29"/>
        <v>0</v>
      </c>
      <c r="BL172" s="16" t="s">
        <v>1298</v>
      </c>
      <c r="BM172" s="206" t="s">
        <v>704</v>
      </c>
    </row>
    <row r="173" spans="1:65" s="2" customFormat="1" ht="16.5" customHeight="1">
      <c r="A173" s="33"/>
      <c r="B173" s="34"/>
      <c r="C173" s="194" t="s">
        <v>481</v>
      </c>
      <c r="D173" s="194" t="s">
        <v>154</v>
      </c>
      <c r="E173" s="195" t="s">
        <v>1303</v>
      </c>
      <c r="F173" s="196" t="s">
        <v>1304</v>
      </c>
      <c r="G173" s="197" t="s">
        <v>460</v>
      </c>
      <c r="H173" s="198">
        <v>12</v>
      </c>
      <c r="I173" s="199"/>
      <c r="J173" s="200">
        <f t="shared" si="20"/>
        <v>0</v>
      </c>
      <c r="K173" s="201"/>
      <c r="L173" s="38"/>
      <c r="M173" s="202" t="s">
        <v>1</v>
      </c>
      <c r="N173" s="203" t="s">
        <v>42</v>
      </c>
      <c r="O173" s="70"/>
      <c r="P173" s="204">
        <f t="shared" si="21"/>
        <v>0</v>
      </c>
      <c r="Q173" s="204">
        <v>0</v>
      </c>
      <c r="R173" s="204">
        <f t="shared" si="22"/>
        <v>0</v>
      </c>
      <c r="S173" s="204">
        <v>0</v>
      </c>
      <c r="T173" s="205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6" t="s">
        <v>1298</v>
      </c>
      <c r="AT173" s="206" t="s">
        <v>154</v>
      </c>
      <c r="AU173" s="206" t="s">
        <v>85</v>
      </c>
      <c r="AY173" s="16" t="s">
        <v>153</v>
      </c>
      <c r="BE173" s="207">
        <f t="shared" si="24"/>
        <v>0</v>
      </c>
      <c r="BF173" s="207">
        <f t="shared" si="25"/>
        <v>0</v>
      </c>
      <c r="BG173" s="207">
        <f t="shared" si="26"/>
        <v>0</v>
      </c>
      <c r="BH173" s="207">
        <f t="shared" si="27"/>
        <v>0</v>
      </c>
      <c r="BI173" s="207">
        <f t="shared" si="28"/>
        <v>0</v>
      </c>
      <c r="BJ173" s="16" t="s">
        <v>85</v>
      </c>
      <c r="BK173" s="207">
        <f t="shared" si="29"/>
        <v>0</v>
      </c>
      <c r="BL173" s="16" t="s">
        <v>1298</v>
      </c>
      <c r="BM173" s="206" t="s">
        <v>712</v>
      </c>
    </row>
    <row r="174" spans="1:65" s="2" customFormat="1" ht="16.5" customHeight="1">
      <c r="A174" s="33"/>
      <c r="B174" s="34"/>
      <c r="C174" s="194" t="s">
        <v>487</v>
      </c>
      <c r="D174" s="194" t="s">
        <v>154</v>
      </c>
      <c r="E174" s="195" t="s">
        <v>1305</v>
      </c>
      <c r="F174" s="196" t="s">
        <v>1306</v>
      </c>
      <c r="G174" s="197" t="s">
        <v>460</v>
      </c>
      <c r="H174" s="198">
        <v>8</v>
      </c>
      <c r="I174" s="199"/>
      <c r="J174" s="200">
        <f t="shared" si="20"/>
        <v>0</v>
      </c>
      <c r="K174" s="201"/>
      <c r="L174" s="38"/>
      <c r="M174" s="202" t="s">
        <v>1</v>
      </c>
      <c r="N174" s="203" t="s">
        <v>42</v>
      </c>
      <c r="O174" s="70"/>
      <c r="P174" s="204">
        <f t="shared" si="21"/>
        <v>0</v>
      </c>
      <c r="Q174" s="204">
        <v>0</v>
      </c>
      <c r="R174" s="204">
        <f t="shared" si="22"/>
        <v>0</v>
      </c>
      <c r="S174" s="204">
        <v>0</v>
      </c>
      <c r="T174" s="205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6" t="s">
        <v>1298</v>
      </c>
      <c r="AT174" s="206" t="s">
        <v>154</v>
      </c>
      <c r="AU174" s="206" t="s">
        <v>85</v>
      </c>
      <c r="AY174" s="16" t="s">
        <v>153</v>
      </c>
      <c r="BE174" s="207">
        <f t="shared" si="24"/>
        <v>0</v>
      </c>
      <c r="BF174" s="207">
        <f t="shared" si="25"/>
        <v>0</v>
      </c>
      <c r="BG174" s="207">
        <f t="shared" si="26"/>
        <v>0</v>
      </c>
      <c r="BH174" s="207">
        <f t="shared" si="27"/>
        <v>0</v>
      </c>
      <c r="BI174" s="207">
        <f t="shared" si="28"/>
        <v>0</v>
      </c>
      <c r="BJ174" s="16" t="s">
        <v>85</v>
      </c>
      <c r="BK174" s="207">
        <f t="shared" si="29"/>
        <v>0</v>
      </c>
      <c r="BL174" s="16" t="s">
        <v>1298</v>
      </c>
      <c r="BM174" s="206" t="s">
        <v>724</v>
      </c>
    </row>
    <row r="175" spans="1:65" s="2" customFormat="1" ht="16.5" customHeight="1">
      <c r="A175" s="33"/>
      <c r="B175" s="34"/>
      <c r="C175" s="194" t="s">
        <v>493</v>
      </c>
      <c r="D175" s="194" t="s">
        <v>154</v>
      </c>
      <c r="E175" s="195" t="s">
        <v>1307</v>
      </c>
      <c r="F175" s="196" t="s">
        <v>1308</v>
      </c>
      <c r="G175" s="197" t="s">
        <v>460</v>
      </c>
      <c r="H175" s="198">
        <v>8</v>
      </c>
      <c r="I175" s="199"/>
      <c r="J175" s="200">
        <f t="shared" si="20"/>
        <v>0</v>
      </c>
      <c r="K175" s="201"/>
      <c r="L175" s="38"/>
      <c r="M175" s="202" t="s">
        <v>1</v>
      </c>
      <c r="N175" s="203" t="s">
        <v>42</v>
      </c>
      <c r="O175" s="70"/>
      <c r="P175" s="204">
        <f t="shared" si="21"/>
        <v>0</v>
      </c>
      <c r="Q175" s="204">
        <v>0</v>
      </c>
      <c r="R175" s="204">
        <f t="shared" si="22"/>
        <v>0</v>
      </c>
      <c r="S175" s="204">
        <v>0</v>
      </c>
      <c r="T175" s="205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6" t="s">
        <v>1298</v>
      </c>
      <c r="AT175" s="206" t="s">
        <v>154</v>
      </c>
      <c r="AU175" s="206" t="s">
        <v>85</v>
      </c>
      <c r="AY175" s="16" t="s">
        <v>153</v>
      </c>
      <c r="BE175" s="207">
        <f t="shared" si="24"/>
        <v>0</v>
      </c>
      <c r="BF175" s="207">
        <f t="shared" si="25"/>
        <v>0</v>
      </c>
      <c r="BG175" s="207">
        <f t="shared" si="26"/>
        <v>0</v>
      </c>
      <c r="BH175" s="207">
        <f t="shared" si="27"/>
        <v>0</v>
      </c>
      <c r="BI175" s="207">
        <f t="shared" si="28"/>
        <v>0</v>
      </c>
      <c r="BJ175" s="16" t="s">
        <v>85</v>
      </c>
      <c r="BK175" s="207">
        <f t="shared" si="29"/>
        <v>0</v>
      </c>
      <c r="BL175" s="16" t="s">
        <v>1298</v>
      </c>
      <c r="BM175" s="206" t="s">
        <v>734</v>
      </c>
    </row>
    <row r="176" spans="1:65" s="2" customFormat="1" ht="16.5" customHeight="1">
      <c r="A176" s="33"/>
      <c r="B176" s="34"/>
      <c r="C176" s="194" t="s">
        <v>498</v>
      </c>
      <c r="D176" s="194" t="s">
        <v>154</v>
      </c>
      <c r="E176" s="195" t="s">
        <v>1309</v>
      </c>
      <c r="F176" s="196" t="s">
        <v>1310</v>
      </c>
      <c r="G176" s="197" t="s">
        <v>460</v>
      </c>
      <c r="H176" s="198">
        <v>8</v>
      </c>
      <c r="I176" s="199"/>
      <c r="J176" s="200">
        <f t="shared" si="20"/>
        <v>0</v>
      </c>
      <c r="K176" s="201"/>
      <c r="L176" s="38"/>
      <c r="M176" s="202" t="s">
        <v>1</v>
      </c>
      <c r="N176" s="203" t="s">
        <v>42</v>
      </c>
      <c r="O176" s="70"/>
      <c r="P176" s="204">
        <f t="shared" si="21"/>
        <v>0</v>
      </c>
      <c r="Q176" s="204">
        <v>0</v>
      </c>
      <c r="R176" s="204">
        <f t="shared" si="22"/>
        <v>0</v>
      </c>
      <c r="S176" s="204">
        <v>0</v>
      </c>
      <c r="T176" s="205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6" t="s">
        <v>1298</v>
      </c>
      <c r="AT176" s="206" t="s">
        <v>154</v>
      </c>
      <c r="AU176" s="206" t="s">
        <v>85</v>
      </c>
      <c r="AY176" s="16" t="s">
        <v>153</v>
      </c>
      <c r="BE176" s="207">
        <f t="shared" si="24"/>
        <v>0</v>
      </c>
      <c r="BF176" s="207">
        <f t="shared" si="25"/>
        <v>0</v>
      </c>
      <c r="BG176" s="207">
        <f t="shared" si="26"/>
        <v>0</v>
      </c>
      <c r="BH176" s="207">
        <f t="shared" si="27"/>
        <v>0</v>
      </c>
      <c r="BI176" s="207">
        <f t="shared" si="28"/>
        <v>0</v>
      </c>
      <c r="BJ176" s="16" t="s">
        <v>85</v>
      </c>
      <c r="BK176" s="207">
        <f t="shared" si="29"/>
        <v>0</v>
      </c>
      <c r="BL176" s="16" t="s">
        <v>1298</v>
      </c>
      <c r="BM176" s="206" t="s">
        <v>746</v>
      </c>
    </row>
    <row r="177" spans="1:65" s="2" customFormat="1" ht="16.5" customHeight="1">
      <c r="A177" s="33"/>
      <c r="B177" s="34"/>
      <c r="C177" s="194" t="s">
        <v>504</v>
      </c>
      <c r="D177" s="194" t="s">
        <v>154</v>
      </c>
      <c r="E177" s="195" t="s">
        <v>1311</v>
      </c>
      <c r="F177" s="196" t="s">
        <v>1312</v>
      </c>
      <c r="G177" s="197" t="s">
        <v>460</v>
      </c>
      <c r="H177" s="198">
        <v>8</v>
      </c>
      <c r="I177" s="199"/>
      <c r="J177" s="200">
        <f t="shared" si="20"/>
        <v>0</v>
      </c>
      <c r="K177" s="201"/>
      <c r="L177" s="38"/>
      <c r="M177" s="259" t="s">
        <v>1</v>
      </c>
      <c r="N177" s="260" t="s">
        <v>42</v>
      </c>
      <c r="O177" s="261"/>
      <c r="P177" s="262">
        <f t="shared" si="21"/>
        <v>0</v>
      </c>
      <c r="Q177" s="262">
        <v>0</v>
      </c>
      <c r="R177" s="262">
        <f t="shared" si="22"/>
        <v>0</v>
      </c>
      <c r="S177" s="262">
        <v>0</v>
      </c>
      <c r="T177" s="263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6" t="s">
        <v>1298</v>
      </c>
      <c r="AT177" s="206" t="s">
        <v>154</v>
      </c>
      <c r="AU177" s="206" t="s">
        <v>85</v>
      </c>
      <c r="AY177" s="16" t="s">
        <v>153</v>
      </c>
      <c r="BE177" s="207">
        <f t="shared" si="24"/>
        <v>0</v>
      </c>
      <c r="BF177" s="207">
        <f t="shared" si="25"/>
        <v>0</v>
      </c>
      <c r="BG177" s="207">
        <f t="shared" si="26"/>
        <v>0</v>
      </c>
      <c r="BH177" s="207">
        <f t="shared" si="27"/>
        <v>0</v>
      </c>
      <c r="BI177" s="207">
        <f t="shared" si="28"/>
        <v>0</v>
      </c>
      <c r="BJ177" s="16" t="s">
        <v>85</v>
      </c>
      <c r="BK177" s="207">
        <f t="shared" si="29"/>
        <v>0</v>
      </c>
      <c r="BL177" s="16" t="s">
        <v>1298</v>
      </c>
      <c r="BM177" s="206" t="s">
        <v>765</v>
      </c>
    </row>
    <row r="178" spans="1:65" s="2" customFormat="1" ht="6.95" customHeight="1">
      <c r="A178" s="33"/>
      <c r="B178" s="53"/>
      <c r="C178" s="54"/>
      <c r="D178" s="54"/>
      <c r="E178" s="54"/>
      <c r="F178" s="54"/>
      <c r="G178" s="54"/>
      <c r="H178" s="54"/>
      <c r="I178" s="151"/>
      <c r="J178" s="54"/>
      <c r="K178" s="54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BdEx157kUC9A4Rc/zEYHxIzi0YLw8wDGCGBuSOhocGknLmQ5/2ZnwUaxsctwhaPgyUAAIIQQXm2MVM96dXgrWg==" saltValue="wtm2GYBad6/oInUqH6hNE6R43cabmS+nTiT2wQPEm/r8mGsYTU/DdUVG7C6QoLWWZ30ivsJosHzvUwN5ImKBBA==" spinCount="100000" sheet="1" objects="1" scenarios="1" formatColumns="0" formatRows="0" autoFilter="0"/>
  <autoFilter ref="C118:K17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17</v>
      </c>
      <c r="I6" s="107"/>
      <c r="L6" s="19"/>
    </row>
    <row r="7" spans="1:4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2" t="s">
        <v>1313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1191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ROUND((SUM(BE126:BE231)),  2)</f>
        <v>0</v>
      </c>
      <c r="G33" s="33"/>
      <c r="H33" s="33"/>
      <c r="I33" s="130">
        <v>0.21</v>
      </c>
      <c r="J33" s="129">
        <f>ROUND(((SUM(BE126:BE231))*I33),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ROUND((SUM(BF126:BF231)),  2)</f>
        <v>0</v>
      </c>
      <c r="G34" s="33"/>
      <c r="H34" s="33"/>
      <c r="I34" s="130">
        <v>0.15</v>
      </c>
      <c r="J34" s="129">
        <f>ROUND(((SUM(BF126:BF231))*I34),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ROUND((SUM(BG126:BG231)),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ROUND((SUM(BH126:BH231)),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ROUND((SUM(BI126:BI231)),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06 - Slaboproud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Josef Nezval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1314</v>
      </c>
      <c r="E97" s="163"/>
      <c r="F97" s="163"/>
      <c r="G97" s="163"/>
      <c r="H97" s="163"/>
      <c r="I97" s="164"/>
      <c r="J97" s="165">
        <f>J127</f>
        <v>0</v>
      </c>
      <c r="K97" s="161"/>
      <c r="L97" s="166"/>
    </row>
    <row r="98" spans="1:31" s="9" customFormat="1" ht="24.95" customHeight="1">
      <c r="B98" s="160"/>
      <c r="C98" s="161"/>
      <c r="D98" s="162" t="s">
        <v>1315</v>
      </c>
      <c r="E98" s="163"/>
      <c r="F98" s="163"/>
      <c r="G98" s="163"/>
      <c r="H98" s="163"/>
      <c r="I98" s="164"/>
      <c r="J98" s="165">
        <f>J148</f>
        <v>0</v>
      </c>
      <c r="K98" s="161"/>
      <c r="L98" s="166"/>
    </row>
    <row r="99" spans="1:31" s="9" customFormat="1" ht="24.95" customHeight="1">
      <c r="B99" s="160"/>
      <c r="C99" s="161"/>
      <c r="D99" s="162" t="s">
        <v>1316</v>
      </c>
      <c r="E99" s="163"/>
      <c r="F99" s="163"/>
      <c r="G99" s="163"/>
      <c r="H99" s="163"/>
      <c r="I99" s="164"/>
      <c r="J99" s="165">
        <f>J161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1317</v>
      </c>
      <c r="E100" s="163"/>
      <c r="F100" s="163"/>
      <c r="G100" s="163"/>
      <c r="H100" s="163"/>
      <c r="I100" s="164"/>
      <c r="J100" s="165">
        <f>J167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1318</v>
      </c>
      <c r="E101" s="163"/>
      <c r="F101" s="163"/>
      <c r="G101" s="163"/>
      <c r="H101" s="163"/>
      <c r="I101" s="164"/>
      <c r="J101" s="165">
        <f>J173</f>
        <v>0</v>
      </c>
      <c r="K101" s="161"/>
      <c r="L101" s="166"/>
    </row>
    <row r="102" spans="1:31" s="9" customFormat="1" ht="24.95" customHeight="1">
      <c r="B102" s="160"/>
      <c r="C102" s="161"/>
      <c r="D102" s="162" t="s">
        <v>1319</v>
      </c>
      <c r="E102" s="163"/>
      <c r="F102" s="163"/>
      <c r="G102" s="163"/>
      <c r="H102" s="163"/>
      <c r="I102" s="164"/>
      <c r="J102" s="165">
        <f>J178</f>
        <v>0</v>
      </c>
      <c r="K102" s="161"/>
      <c r="L102" s="166"/>
    </row>
    <row r="103" spans="1:31" s="9" customFormat="1" ht="24.95" customHeight="1">
      <c r="B103" s="160"/>
      <c r="C103" s="161"/>
      <c r="D103" s="162" t="s">
        <v>1320</v>
      </c>
      <c r="E103" s="163"/>
      <c r="F103" s="163"/>
      <c r="G103" s="163"/>
      <c r="H103" s="163"/>
      <c r="I103" s="164"/>
      <c r="J103" s="165">
        <f>J183</f>
        <v>0</v>
      </c>
      <c r="K103" s="161"/>
      <c r="L103" s="166"/>
    </row>
    <row r="104" spans="1:31" s="9" customFormat="1" ht="24.95" customHeight="1">
      <c r="B104" s="160"/>
      <c r="C104" s="161"/>
      <c r="D104" s="162" t="s">
        <v>1321</v>
      </c>
      <c r="E104" s="163"/>
      <c r="F104" s="163"/>
      <c r="G104" s="163"/>
      <c r="H104" s="163"/>
      <c r="I104" s="164"/>
      <c r="J104" s="165">
        <f>J211</f>
        <v>0</v>
      </c>
      <c r="K104" s="161"/>
      <c r="L104" s="166"/>
    </row>
    <row r="105" spans="1:31" s="9" customFormat="1" ht="24.95" customHeight="1">
      <c r="B105" s="160"/>
      <c r="C105" s="161"/>
      <c r="D105" s="162" t="s">
        <v>1322</v>
      </c>
      <c r="E105" s="163"/>
      <c r="F105" s="163"/>
      <c r="G105" s="163"/>
      <c r="H105" s="163"/>
      <c r="I105" s="164"/>
      <c r="J105" s="165">
        <f>J216</f>
        <v>0</v>
      </c>
      <c r="K105" s="161"/>
      <c r="L105" s="166"/>
    </row>
    <row r="106" spans="1:31" s="9" customFormat="1" ht="24.95" customHeight="1">
      <c r="B106" s="160"/>
      <c r="C106" s="161"/>
      <c r="D106" s="162" t="s">
        <v>1323</v>
      </c>
      <c r="E106" s="163"/>
      <c r="F106" s="163"/>
      <c r="G106" s="163"/>
      <c r="H106" s="163"/>
      <c r="I106" s="164"/>
      <c r="J106" s="165">
        <f>J225</f>
        <v>0</v>
      </c>
      <c r="K106" s="161"/>
      <c r="L106" s="166"/>
    </row>
    <row r="107" spans="1:31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151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154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4.95" customHeight="1">
      <c r="A113" s="33"/>
      <c r="B113" s="34"/>
      <c r="C113" s="22" t="s">
        <v>138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17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327" t="str">
        <f>E7</f>
        <v>Stavební úpravy rehabilitace II nemocnice Třinec p.o.</v>
      </c>
      <c r="F116" s="328"/>
      <c r="G116" s="328"/>
      <c r="H116" s="328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113</v>
      </c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6.5" customHeight="1">
      <c r="A118" s="33"/>
      <c r="B118" s="34"/>
      <c r="C118" s="35"/>
      <c r="D118" s="35"/>
      <c r="E118" s="279" t="str">
        <f>E9</f>
        <v>06 - Slaboproud</v>
      </c>
      <c r="F118" s="329"/>
      <c r="G118" s="329"/>
      <c r="H118" s="329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2" customHeight="1">
      <c r="A120" s="33"/>
      <c r="B120" s="34"/>
      <c r="C120" s="28" t="s">
        <v>21</v>
      </c>
      <c r="D120" s="35"/>
      <c r="E120" s="35"/>
      <c r="F120" s="26" t="str">
        <f>F12</f>
        <v xml:space="preserve"> </v>
      </c>
      <c r="G120" s="35"/>
      <c r="H120" s="35"/>
      <c r="I120" s="116" t="s">
        <v>23</v>
      </c>
      <c r="J120" s="65" t="str">
        <f>IF(J12="","",J12)</f>
        <v>28. 5. 2020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25.7" customHeight="1">
      <c r="A122" s="33"/>
      <c r="B122" s="34"/>
      <c r="C122" s="28" t="s">
        <v>25</v>
      </c>
      <c r="D122" s="35"/>
      <c r="E122" s="35"/>
      <c r="F122" s="26" t="str">
        <f>E15</f>
        <v>Nemocnice Třinec, příspěvková organizace, Kaštanov</v>
      </c>
      <c r="G122" s="35"/>
      <c r="H122" s="35"/>
      <c r="I122" s="116" t="s">
        <v>31</v>
      </c>
      <c r="J122" s="31" t="str">
        <f>E21</f>
        <v>Stavební a rozvojová s.r.o.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5.2" customHeight="1">
      <c r="A123" s="33"/>
      <c r="B123" s="34"/>
      <c r="C123" s="28" t="s">
        <v>29</v>
      </c>
      <c r="D123" s="35"/>
      <c r="E123" s="35"/>
      <c r="F123" s="26" t="str">
        <f>IF(E18="","",E18)</f>
        <v>Vyplň údaj</v>
      </c>
      <c r="G123" s="35"/>
      <c r="H123" s="35"/>
      <c r="I123" s="116" t="s">
        <v>34</v>
      </c>
      <c r="J123" s="31" t="str">
        <f>E24</f>
        <v>Josef Nezval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10" customFormat="1" ht="29.25" customHeight="1">
      <c r="A125" s="167"/>
      <c r="B125" s="168"/>
      <c r="C125" s="169" t="s">
        <v>139</v>
      </c>
      <c r="D125" s="170" t="s">
        <v>62</v>
      </c>
      <c r="E125" s="170" t="s">
        <v>58</v>
      </c>
      <c r="F125" s="170" t="s">
        <v>59</v>
      </c>
      <c r="G125" s="170" t="s">
        <v>140</v>
      </c>
      <c r="H125" s="170" t="s">
        <v>141</v>
      </c>
      <c r="I125" s="171" t="s">
        <v>142</v>
      </c>
      <c r="J125" s="172" t="s">
        <v>118</v>
      </c>
      <c r="K125" s="173" t="s">
        <v>143</v>
      </c>
      <c r="L125" s="174"/>
      <c r="M125" s="74" t="s">
        <v>1</v>
      </c>
      <c r="N125" s="75" t="s">
        <v>41</v>
      </c>
      <c r="O125" s="75" t="s">
        <v>144</v>
      </c>
      <c r="P125" s="75" t="s">
        <v>145</v>
      </c>
      <c r="Q125" s="75" t="s">
        <v>146</v>
      </c>
      <c r="R125" s="75" t="s">
        <v>147</v>
      </c>
      <c r="S125" s="75" t="s">
        <v>148</v>
      </c>
      <c r="T125" s="76" t="s">
        <v>149</v>
      </c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</row>
    <row r="126" spans="1:65" s="2" customFormat="1" ht="22.9" customHeight="1">
      <c r="A126" s="33"/>
      <c r="B126" s="34"/>
      <c r="C126" s="81" t="s">
        <v>150</v>
      </c>
      <c r="D126" s="35"/>
      <c r="E126" s="35"/>
      <c r="F126" s="35"/>
      <c r="G126" s="35"/>
      <c r="H126" s="35"/>
      <c r="I126" s="114"/>
      <c r="J126" s="175">
        <f>BK126</f>
        <v>0</v>
      </c>
      <c r="K126" s="35"/>
      <c r="L126" s="38"/>
      <c r="M126" s="77"/>
      <c r="N126" s="176"/>
      <c r="O126" s="78"/>
      <c r="P126" s="177">
        <f>P127+P148+P161+P167+P173+P178+P183+P211+P216+P225</f>
        <v>0</v>
      </c>
      <c r="Q126" s="78"/>
      <c r="R126" s="177">
        <f>R127+R148+R161+R167+R173+R178+R183+R211+R216+R225</f>
        <v>0</v>
      </c>
      <c r="S126" s="78"/>
      <c r="T126" s="178">
        <f>T127+T148+T161+T167+T173+T178+T183+T211+T216+T225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76</v>
      </c>
      <c r="AU126" s="16" t="s">
        <v>120</v>
      </c>
      <c r="BK126" s="179">
        <f>BK127+BK148+BK161+BK167+BK173+BK178+BK183+BK211+BK216+BK225</f>
        <v>0</v>
      </c>
    </row>
    <row r="127" spans="1:65" s="11" customFormat="1" ht="25.9" customHeight="1">
      <c r="B127" s="180"/>
      <c r="C127" s="181"/>
      <c r="D127" s="182" t="s">
        <v>76</v>
      </c>
      <c r="E127" s="183" t="s">
        <v>1195</v>
      </c>
      <c r="F127" s="183" t="s">
        <v>1324</v>
      </c>
      <c r="G127" s="181"/>
      <c r="H127" s="181"/>
      <c r="I127" s="184"/>
      <c r="J127" s="185">
        <f>BK127</f>
        <v>0</v>
      </c>
      <c r="K127" s="181"/>
      <c r="L127" s="186"/>
      <c r="M127" s="187"/>
      <c r="N127" s="188"/>
      <c r="O127" s="188"/>
      <c r="P127" s="189">
        <f>SUM(P128:P147)</f>
        <v>0</v>
      </c>
      <c r="Q127" s="188"/>
      <c r="R127" s="189">
        <f>SUM(R128:R147)</f>
        <v>0</v>
      </c>
      <c r="S127" s="188"/>
      <c r="T127" s="190">
        <f>SUM(T128:T147)</f>
        <v>0</v>
      </c>
      <c r="AR127" s="191" t="s">
        <v>87</v>
      </c>
      <c r="AT127" s="192" t="s">
        <v>76</v>
      </c>
      <c r="AU127" s="192" t="s">
        <v>77</v>
      </c>
      <c r="AY127" s="191" t="s">
        <v>153</v>
      </c>
      <c r="BK127" s="193">
        <f>SUM(BK128:BK147)</f>
        <v>0</v>
      </c>
    </row>
    <row r="128" spans="1:65" s="2" customFormat="1" ht="16.5" customHeight="1">
      <c r="A128" s="33"/>
      <c r="B128" s="34"/>
      <c r="C128" s="194" t="s">
        <v>85</v>
      </c>
      <c r="D128" s="194" t="s">
        <v>154</v>
      </c>
      <c r="E128" s="195" t="s">
        <v>1197</v>
      </c>
      <c r="F128" s="196" t="s">
        <v>1325</v>
      </c>
      <c r="G128" s="197" t="s">
        <v>514</v>
      </c>
      <c r="H128" s="198">
        <v>15</v>
      </c>
      <c r="I128" s="199"/>
      <c r="J128" s="200">
        <f t="shared" ref="J128:J147" si="0">ROUND(I128*H128,2)</f>
        <v>0</v>
      </c>
      <c r="K128" s="201"/>
      <c r="L128" s="38"/>
      <c r="M128" s="202" t="s">
        <v>1</v>
      </c>
      <c r="N128" s="203" t="s">
        <v>42</v>
      </c>
      <c r="O128" s="70"/>
      <c r="P128" s="204">
        <f t="shared" ref="P128:P147" si="1">O128*H128</f>
        <v>0</v>
      </c>
      <c r="Q128" s="204">
        <v>0</v>
      </c>
      <c r="R128" s="204">
        <f t="shared" ref="R128:R147" si="2">Q128*H128</f>
        <v>0</v>
      </c>
      <c r="S128" s="204">
        <v>0</v>
      </c>
      <c r="T128" s="205">
        <f t="shared" ref="T128:T147" si="3"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274</v>
      </c>
      <c r="AT128" s="206" t="s">
        <v>154</v>
      </c>
      <c r="AU128" s="206" t="s">
        <v>85</v>
      </c>
      <c r="AY128" s="16" t="s">
        <v>153</v>
      </c>
      <c r="BE128" s="207">
        <f t="shared" ref="BE128:BE147" si="4">IF(N128="základní",J128,0)</f>
        <v>0</v>
      </c>
      <c r="BF128" s="207">
        <f t="shared" ref="BF128:BF147" si="5">IF(N128="snížená",J128,0)</f>
        <v>0</v>
      </c>
      <c r="BG128" s="207">
        <f t="shared" ref="BG128:BG147" si="6">IF(N128="zákl. přenesená",J128,0)</f>
        <v>0</v>
      </c>
      <c r="BH128" s="207">
        <f t="shared" ref="BH128:BH147" si="7">IF(N128="sníž. přenesená",J128,0)</f>
        <v>0</v>
      </c>
      <c r="BI128" s="207">
        <f t="shared" ref="BI128:BI147" si="8">IF(N128="nulová",J128,0)</f>
        <v>0</v>
      </c>
      <c r="BJ128" s="16" t="s">
        <v>85</v>
      </c>
      <c r="BK128" s="207">
        <f t="shared" ref="BK128:BK147" si="9">ROUND(I128*H128,2)</f>
        <v>0</v>
      </c>
      <c r="BL128" s="16" t="s">
        <v>274</v>
      </c>
      <c r="BM128" s="206" t="s">
        <v>87</v>
      </c>
    </row>
    <row r="129" spans="1:65" s="2" customFormat="1" ht="16.5" customHeight="1">
      <c r="A129" s="33"/>
      <c r="B129" s="34"/>
      <c r="C129" s="194" t="s">
        <v>87</v>
      </c>
      <c r="D129" s="194" t="s">
        <v>154</v>
      </c>
      <c r="E129" s="195" t="s">
        <v>1199</v>
      </c>
      <c r="F129" s="196" t="s">
        <v>1326</v>
      </c>
      <c r="G129" s="197" t="s">
        <v>514</v>
      </c>
      <c r="H129" s="198">
        <v>2</v>
      </c>
      <c r="I129" s="199"/>
      <c r="J129" s="200">
        <f t="shared" si="0"/>
        <v>0</v>
      </c>
      <c r="K129" s="201"/>
      <c r="L129" s="38"/>
      <c r="M129" s="202" t="s">
        <v>1</v>
      </c>
      <c r="N129" s="203" t="s">
        <v>42</v>
      </c>
      <c r="O129" s="70"/>
      <c r="P129" s="204">
        <f t="shared" si="1"/>
        <v>0</v>
      </c>
      <c r="Q129" s="204">
        <v>0</v>
      </c>
      <c r="R129" s="204">
        <f t="shared" si="2"/>
        <v>0</v>
      </c>
      <c r="S129" s="204">
        <v>0</v>
      </c>
      <c r="T129" s="205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274</v>
      </c>
      <c r="AT129" s="206" t="s">
        <v>154</v>
      </c>
      <c r="AU129" s="206" t="s">
        <v>85</v>
      </c>
      <c r="AY129" s="16" t="s">
        <v>153</v>
      </c>
      <c r="BE129" s="207">
        <f t="shared" si="4"/>
        <v>0</v>
      </c>
      <c r="BF129" s="207">
        <f t="shared" si="5"/>
        <v>0</v>
      </c>
      <c r="BG129" s="207">
        <f t="shared" si="6"/>
        <v>0</v>
      </c>
      <c r="BH129" s="207">
        <f t="shared" si="7"/>
        <v>0</v>
      </c>
      <c r="BI129" s="207">
        <f t="shared" si="8"/>
        <v>0</v>
      </c>
      <c r="BJ129" s="16" t="s">
        <v>85</v>
      </c>
      <c r="BK129" s="207">
        <f t="shared" si="9"/>
        <v>0</v>
      </c>
      <c r="BL129" s="16" t="s">
        <v>274</v>
      </c>
      <c r="BM129" s="206" t="s">
        <v>158</v>
      </c>
    </row>
    <row r="130" spans="1:65" s="2" customFormat="1" ht="16.5" customHeight="1">
      <c r="A130" s="33"/>
      <c r="B130" s="34"/>
      <c r="C130" s="194" t="s">
        <v>151</v>
      </c>
      <c r="D130" s="194" t="s">
        <v>154</v>
      </c>
      <c r="E130" s="195" t="s">
        <v>1201</v>
      </c>
      <c r="F130" s="196" t="s">
        <v>1327</v>
      </c>
      <c r="G130" s="197" t="s">
        <v>514</v>
      </c>
      <c r="H130" s="198">
        <v>2</v>
      </c>
      <c r="I130" s="199"/>
      <c r="J130" s="200">
        <f t="shared" si="0"/>
        <v>0</v>
      </c>
      <c r="K130" s="201"/>
      <c r="L130" s="38"/>
      <c r="M130" s="202" t="s">
        <v>1</v>
      </c>
      <c r="N130" s="203" t="s">
        <v>42</v>
      </c>
      <c r="O130" s="70"/>
      <c r="P130" s="204">
        <f t="shared" si="1"/>
        <v>0</v>
      </c>
      <c r="Q130" s="204">
        <v>0</v>
      </c>
      <c r="R130" s="204">
        <f t="shared" si="2"/>
        <v>0</v>
      </c>
      <c r="S130" s="204">
        <v>0</v>
      </c>
      <c r="T130" s="205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274</v>
      </c>
      <c r="AT130" s="206" t="s">
        <v>154</v>
      </c>
      <c r="AU130" s="206" t="s">
        <v>85</v>
      </c>
      <c r="AY130" s="16" t="s">
        <v>153</v>
      </c>
      <c r="BE130" s="207">
        <f t="shared" si="4"/>
        <v>0</v>
      </c>
      <c r="BF130" s="207">
        <f t="shared" si="5"/>
        <v>0</v>
      </c>
      <c r="BG130" s="207">
        <f t="shared" si="6"/>
        <v>0</v>
      </c>
      <c r="BH130" s="207">
        <f t="shared" si="7"/>
        <v>0</v>
      </c>
      <c r="BI130" s="207">
        <f t="shared" si="8"/>
        <v>0</v>
      </c>
      <c r="BJ130" s="16" t="s">
        <v>85</v>
      </c>
      <c r="BK130" s="207">
        <f t="shared" si="9"/>
        <v>0</v>
      </c>
      <c r="BL130" s="16" t="s">
        <v>274</v>
      </c>
      <c r="BM130" s="206" t="s">
        <v>186</v>
      </c>
    </row>
    <row r="131" spans="1:65" s="2" customFormat="1" ht="16.5" customHeight="1">
      <c r="A131" s="33"/>
      <c r="B131" s="34"/>
      <c r="C131" s="194" t="s">
        <v>158</v>
      </c>
      <c r="D131" s="194" t="s">
        <v>154</v>
      </c>
      <c r="E131" s="195" t="s">
        <v>1203</v>
      </c>
      <c r="F131" s="196" t="s">
        <v>1328</v>
      </c>
      <c r="G131" s="197" t="s">
        <v>514</v>
      </c>
      <c r="H131" s="198">
        <v>4</v>
      </c>
      <c r="I131" s="199"/>
      <c r="J131" s="200">
        <f t="shared" si="0"/>
        <v>0</v>
      </c>
      <c r="K131" s="201"/>
      <c r="L131" s="38"/>
      <c r="M131" s="202" t="s">
        <v>1</v>
      </c>
      <c r="N131" s="203" t="s">
        <v>42</v>
      </c>
      <c r="O131" s="70"/>
      <c r="P131" s="204">
        <f t="shared" si="1"/>
        <v>0</v>
      </c>
      <c r="Q131" s="204">
        <v>0</v>
      </c>
      <c r="R131" s="204">
        <f t="shared" si="2"/>
        <v>0</v>
      </c>
      <c r="S131" s="204">
        <v>0</v>
      </c>
      <c r="T131" s="205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274</v>
      </c>
      <c r="AT131" s="206" t="s">
        <v>154</v>
      </c>
      <c r="AU131" s="206" t="s">
        <v>85</v>
      </c>
      <c r="AY131" s="16" t="s">
        <v>153</v>
      </c>
      <c r="BE131" s="207">
        <f t="shared" si="4"/>
        <v>0</v>
      </c>
      <c r="BF131" s="207">
        <f t="shared" si="5"/>
        <v>0</v>
      </c>
      <c r="BG131" s="207">
        <f t="shared" si="6"/>
        <v>0</v>
      </c>
      <c r="BH131" s="207">
        <f t="shared" si="7"/>
        <v>0</v>
      </c>
      <c r="BI131" s="207">
        <f t="shared" si="8"/>
        <v>0</v>
      </c>
      <c r="BJ131" s="16" t="s">
        <v>85</v>
      </c>
      <c r="BK131" s="207">
        <f t="shared" si="9"/>
        <v>0</v>
      </c>
      <c r="BL131" s="16" t="s">
        <v>274</v>
      </c>
      <c r="BM131" s="206" t="s">
        <v>202</v>
      </c>
    </row>
    <row r="132" spans="1:65" s="2" customFormat="1" ht="21.75" customHeight="1">
      <c r="A132" s="33"/>
      <c r="B132" s="34"/>
      <c r="C132" s="194" t="s">
        <v>188</v>
      </c>
      <c r="D132" s="194" t="s">
        <v>154</v>
      </c>
      <c r="E132" s="195" t="s">
        <v>1205</v>
      </c>
      <c r="F132" s="196" t="s">
        <v>1329</v>
      </c>
      <c r="G132" s="197" t="s">
        <v>514</v>
      </c>
      <c r="H132" s="198">
        <v>20</v>
      </c>
      <c r="I132" s="199"/>
      <c r="J132" s="200">
        <f t="shared" si="0"/>
        <v>0</v>
      </c>
      <c r="K132" s="201"/>
      <c r="L132" s="38"/>
      <c r="M132" s="202" t="s">
        <v>1</v>
      </c>
      <c r="N132" s="203" t="s">
        <v>42</v>
      </c>
      <c r="O132" s="70"/>
      <c r="P132" s="204">
        <f t="shared" si="1"/>
        <v>0</v>
      </c>
      <c r="Q132" s="204">
        <v>0</v>
      </c>
      <c r="R132" s="204">
        <f t="shared" si="2"/>
        <v>0</v>
      </c>
      <c r="S132" s="204">
        <v>0</v>
      </c>
      <c r="T132" s="205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274</v>
      </c>
      <c r="AT132" s="206" t="s">
        <v>154</v>
      </c>
      <c r="AU132" s="206" t="s">
        <v>85</v>
      </c>
      <c r="AY132" s="16" t="s">
        <v>153</v>
      </c>
      <c r="BE132" s="207">
        <f t="shared" si="4"/>
        <v>0</v>
      </c>
      <c r="BF132" s="207">
        <f t="shared" si="5"/>
        <v>0</v>
      </c>
      <c r="BG132" s="207">
        <f t="shared" si="6"/>
        <v>0</v>
      </c>
      <c r="BH132" s="207">
        <f t="shared" si="7"/>
        <v>0</v>
      </c>
      <c r="BI132" s="207">
        <f t="shared" si="8"/>
        <v>0</v>
      </c>
      <c r="BJ132" s="16" t="s">
        <v>85</v>
      </c>
      <c r="BK132" s="207">
        <f t="shared" si="9"/>
        <v>0</v>
      </c>
      <c r="BL132" s="16" t="s">
        <v>274</v>
      </c>
      <c r="BM132" s="206" t="s">
        <v>213</v>
      </c>
    </row>
    <row r="133" spans="1:65" s="2" customFormat="1" ht="21.75" customHeight="1">
      <c r="A133" s="33"/>
      <c r="B133" s="34"/>
      <c r="C133" s="194" t="s">
        <v>186</v>
      </c>
      <c r="D133" s="194" t="s">
        <v>154</v>
      </c>
      <c r="E133" s="195" t="s">
        <v>1207</v>
      </c>
      <c r="F133" s="196" t="s">
        <v>1330</v>
      </c>
      <c r="G133" s="197" t="s">
        <v>514</v>
      </c>
      <c r="H133" s="198">
        <v>5</v>
      </c>
      <c r="I133" s="199"/>
      <c r="J133" s="200">
        <f t="shared" si="0"/>
        <v>0</v>
      </c>
      <c r="K133" s="201"/>
      <c r="L133" s="38"/>
      <c r="M133" s="202" t="s">
        <v>1</v>
      </c>
      <c r="N133" s="203" t="s">
        <v>42</v>
      </c>
      <c r="O133" s="70"/>
      <c r="P133" s="204">
        <f t="shared" si="1"/>
        <v>0</v>
      </c>
      <c r="Q133" s="204">
        <v>0</v>
      </c>
      <c r="R133" s="204">
        <f t="shared" si="2"/>
        <v>0</v>
      </c>
      <c r="S133" s="204">
        <v>0</v>
      </c>
      <c r="T133" s="205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274</v>
      </c>
      <c r="AT133" s="206" t="s">
        <v>154</v>
      </c>
      <c r="AU133" s="206" t="s">
        <v>85</v>
      </c>
      <c r="AY133" s="16" t="s">
        <v>153</v>
      </c>
      <c r="BE133" s="207">
        <f t="shared" si="4"/>
        <v>0</v>
      </c>
      <c r="BF133" s="207">
        <f t="shared" si="5"/>
        <v>0</v>
      </c>
      <c r="BG133" s="207">
        <f t="shared" si="6"/>
        <v>0</v>
      </c>
      <c r="BH133" s="207">
        <f t="shared" si="7"/>
        <v>0</v>
      </c>
      <c r="BI133" s="207">
        <f t="shared" si="8"/>
        <v>0</v>
      </c>
      <c r="BJ133" s="16" t="s">
        <v>85</v>
      </c>
      <c r="BK133" s="207">
        <f t="shared" si="9"/>
        <v>0</v>
      </c>
      <c r="BL133" s="16" t="s">
        <v>274</v>
      </c>
      <c r="BM133" s="206" t="s">
        <v>230</v>
      </c>
    </row>
    <row r="134" spans="1:65" s="2" customFormat="1" ht="21.75" customHeight="1">
      <c r="A134" s="33"/>
      <c r="B134" s="34"/>
      <c r="C134" s="194" t="s">
        <v>198</v>
      </c>
      <c r="D134" s="194" t="s">
        <v>154</v>
      </c>
      <c r="E134" s="195" t="s">
        <v>1209</v>
      </c>
      <c r="F134" s="196" t="s">
        <v>1331</v>
      </c>
      <c r="G134" s="197" t="s">
        <v>514</v>
      </c>
      <c r="H134" s="198">
        <v>2</v>
      </c>
      <c r="I134" s="199"/>
      <c r="J134" s="200">
        <f t="shared" si="0"/>
        <v>0</v>
      </c>
      <c r="K134" s="201"/>
      <c r="L134" s="38"/>
      <c r="M134" s="202" t="s">
        <v>1</v>
      </c>
      <c r="N134" s="203" t="s">
        <v>42</v>
      </c>
      <c r="O134" s="70"/>
      <c r="P134" s="204">
        <f t="shared" si="1"/>
        <v>0</v>
      </c>
      <c r="Q134" s="204">
        <v>0</v>
      </c>
      <c r="R134" s="204">
        <f t="shared" si="2"/>
        <v>0</v>
      </c>
      <c r="S134" s="204">
        <v>0</v>
      </c>
      <c r="T134" s="205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274</v>
      </c>
      <c r="AT134" s="206" t="s">
        <v>154</v>
      </c>
      <c r="AU134" s="206" t="s">
        <v>85</v>
      </c>
      <c r="AY134" s="16" t="s">
        <v>153</v>
      </c>
      <c r="BE134" s="207">
        <f t="shared" si="4"/>
        <v>0</v>
      </c>
      <c r="BF134" s="207">
        <f t="shared" si="5"/>
        <v>0</v>
      </c>
      <c r="BG134" s="207">
        <f t="shared" si="6"/>
        <v>0</v>
      </c>
      <c r="BH134" s="207">
        <f t="shared" si="7"/>
        <v>0</v>
      </c>
      <c r="BI134" s="207">
        <f t="shared" si="8"/>
        <v>0</v>
      </c>
      <c r="BJ134" s="16" t="s">
        <v>85</v>
      </c>
      <c r="BK134" s="207">
        <f t="shared" si="9"/>
        <v>0</v>
      </c>
      <c r="BL134" s="16" t="s">
        <v>274</v>
      </c>
      <c r="BM134" s="206" t="s">
        <v>252</v>
      </c>
    </row>
    <row r="135" spans="1:65" s="2" customFormat="1" ht="21.75" customHeight="1">
      <c r="A135" s="33"/>
      <c r="B135" s="34"/>
      <c r="C135" s="194" t="s">
        <v>202</v>
      </c>
      <c r="D135" s="194" t="s">
        <v>154</v>
      </c>
      <c r="E135" s="195" t="s">
        <v>1211</v>
      </c>
      <c r="F135" s="196" t="s">
        <v>1332</v>
      </c>
      <c r="G135" s="197" t="s">
        <v>514</v>
      </c>
      <c r="H135" s="198">
        <v>1</v>
      </c>
      <c r="I135" s="199"/>
      <c r="J135" s="200">
        <f t="shared" si="0"/>
        <v>0</v>
      </c>
      <c r="K135" s="201"/>
      <c r="L135" s="38"/>
      <c r="M135" s="202" t="s">
        <v>1</v>
      </c>
      <c r="N135" s="203" t="s">
        <v>42</v>
      </c>
      <c r="O135" s="70"/>
      <c r="P135" s="204">
        <f t="shared" si="1"/>
        <v>0</v>
      </c>
      <c r="Q135" s="204">
        <v>0</v>
      </c>
      <c r="R135" s="204">
        <f t="shared" si="2"/>
        <v>0</v>
      </c>
      <c r="S135" s="204">
        <v>0</v>
      </c>
      <c r="T135" s="205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274</v>
      </c>
      <c r="AT135" s="206" t="s">
        <v>154</v>
      </c>
      <c r="AU135" s="206" t="s">
        <v>85</v>
      </c>
      <c r="AY135" s="16" t="s">
        <v>153</v>
      </c>
      <c r="BE135" s="207">
        <f t="shared" si="4"/>
        <v>0</v>
      </c>
      <c r="BF135" s="207">
        <f t="shared" si="5"/>
        <v>0</v>
      </c>
      <c r="BG135" s="207">
        <f t="shared" si="6"/>
        <v>0</v>
      </c>
      <c r="BH135" s="207">
        <f t="shared" si="7"/>
        <v>0</v>
      </c>
      <c r="BI135" s="207">
        <f t="shared" si="8"/>
        <v>0</v>
      </c>
      <c r="BJ135" s="16" t="s">
        <v>85</v>
      </c>
      <c r="BK135" s="207">
        <f t="shared" si="9"/>
        <v>0</v>
      </c>
      <c r="BL135" s="16" t="s">
        <v>274</v>
      </c>
      <c r="BM135" s="206" t="s">
        <v>274</v>
      </c>
    </row>
    <row r="136" spans="1:65" s="2" customFormat="1" ht="16.5" customHeight="1">
      <c r="A136" s="33"/>
      <c r="B136" s="34"/>
      <c r="C136" s="194" t="s">
        <v>208</v>
      </c>
      <c r="D136" s="194" t="s">
        <v>154</v>
      </c>
      <c r="E136" s="195" t="s">
        <v>1213</v>
      </c>
      <c r="F136" s="196" t="s">
        <v>1333</v>
      </c>
      <c r="G136" s="197" t="s">
        <v>277</v>
      </c>
      <c r="H136" s="198">
        <v>125</v>
      </c>
      <c r="I136" s="199"/>
      <c r="J136" s="200">
        <f t="shared" si="0"/>
        <v>0</v>
      </c>
      <c r="K136" s="201"/>
      <c r="L136" s="38"/>
      <c r="M136" s="202" t="s">
        <v>1</v>
      </c>
      <c r="N136" s="203" t="s">
        <v>42</v>
      </c>
      <c r="O136" s="70"/>
      <c r="P136" s="204">
        <f t="shared" si="1"/>
        <v>0</v>
      </c>
      <c r="Q136" s="204">
        <v>0</v>
      </c>
      <c r="R136" s="204">
        <f t="shared" si="2"/>
        <v>0</v>
      </c>
      <c r="S136" s="204">
        <v>0</v>
      </c>
      <c r="T136" s="205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274</v>
      </c>
      <c r="AT136" s="206" t="s">
        <v>154</v>
      </c>
      <c r="AU136" s="206" t="s">
        <v>85</v>
      </c>
      <c r="AY136" s="16" t="s">
        <v>153</v>
      </c>
      <c r="BE136" s="207">
        <f t="shared" si="4"/>
        <v>0</v>
      </c>
      <c r="BF136" s="207">
        <f t="shared" si="5"/>
        <v>0</v>
      </c>
      <c r="BG136" s="207">
        <f t="shared" si="6"/>
        <v>0</v>
      </c>
      <c r="BH136" s="207">
        <f t="shared" si="7"/>
        <v>0</v>
      </c>
      <c r="BI136" s="207">
        <f t="shared" si="8"/>
        <v>0</v>
      </c>
      <c r="BJ136" s="16" t="s">
        <v>85</v>
      </c>
      <c r="BK136" s="207">
        <f t="shared" si="9"/>
        <v>0</v>
      </c>
      <c r="BL136" s="16" t="s">
        <v>274</v>
      </c>
      <c r="BM136" s="206" t="s">
        <v>294</v>
      </c>
    </row>
    <row r="137" spans="1:65" s="2" customFormat="1" ht="16.5" customHeight="1">
      <c r="A137" s="33"/>
      <c r="B137" s="34"/>
      <c r="C137" s="194" t="s">
        <v>213</v>
      </c>
      <c r="D137" s="194" t="s">
        <v>154</v>
      </c>
      <c r="E137" s="195" t="s">
        <v>1215</v>
      </c>
      <c r="F137" s="196" t="s">
        <v>1334</v>
      </c>
      <c r="G137" s="197" t="s">
        <v>277</v>
      </c>
      <c r="H137" s="198">
        <v>15</v>
      </c>
      <c r="I137" s="199"/>
      <c r="J137" s="200">
        <f t="shared" si="0"/>
        <v>0</v>
      </c>
      <c r="K137" s="201"/>
      <c r="L137" s="38"/>
      <c r="M137" s="202" t="s">
        <v>1</v>
      </c>
      <c r="N137" s="203" t="s">
        <v>42</v>
      </c>
      <c r="O137" s="70"/>
      <c r="P137" s="204">
        <f t="shared" si="1"/>
        <v>0</v>
      </c>
      <c r="Q137" s="204">
        <v>0</v>
      </c>
      <c r="R137" s="204">
        <f t="shared" si="2"/>
        <v>0</v>
      </c>
      <c r="S137" s="204">
        <v>0</v>
      </c>
      <c r="T137" s="205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274</v>
      </c>
      <c r="AT137" s="206" t="s">
        <v>154</v>
      </c>
      <c r="AU137" s="206" t="s">
        <v>85</v>
      </c>
      <c r="AY137" s="16" t="s">
        <v>153</v>
      </c>
      <c r="BE137" s="207">
        <f t="shared" si="4"/>
        <v>0</v>
      </c>
      <c r="BF137" s="207">
        <f t="shared" si="5"/>
        <v>0</v>
      </c>
      <c r="BG137" s="207">
        <f t="shared" si="6"/>
        <v>0</v>
      </c>
      <c r="BH137" s="207">
        <f t="shared" si="7"/>
        <v>0</v>
      </c>
      <c r="BI137" s="207">
        <f t="shared" si="8"/>
        <v>0</v>
      </c>
      <c r="BJ137" s="16" t="s">
        <v>85</v>
      </c>
      <c r="BK137" s="207">
        <f t="shared" si="9"/>
        <v>0</v>
      </c>
      <c r="BL137" s="16" t="s">
        <v>274</v>
      </c>
      <c r="BM137" s="206" t="s">
        <v>304</v>
      </c>
    </row>
    <row r="138" spans="1:65" s="2" customFormat="1" ht="16.5" customHeight="1">
      <c r="A138" s="33"/>
      <c r="B138" s="34"/>
      <c r="C138" s="194" t="s">
        <v>226</v>
      </c>
      <c r="D138" s="194" t="s">
        <v>154</v>
      </c>
      <c r="E138" s="195" t="s">
        <v>1217</v>
      </c>
      <c r="F138" s="196" t="s">
        <v>1335</v>
      </c>
      <c r="G138" s="197" t="s">
        <v>182</v>
      </c>
      <c r="H138" s="198">
        <v>1</v>
      </c>
      <c r="I138" s="199"/>
      <c r="J138" s="200">
        <f t="shared" si="0"/>
        <v>0</v>
      </c>
      <c r="K138" s="201"/>
      <c r="L138" s="38"/>
      <c r="M138" s="202" t="s">
        <v>1</v>
      </c>
      <c r="N138" s="203" t="s">
        <v>42</v>
      </c>
      <c r="O138" s="70"/>
      <c r="P138" s="204">
        <f t="shared" si="1"/>
        <v>0</v>
      </c>
      <c r="Q138" s="204">
        <v>0</v>
      </c>
      <c r="R138" s="204">
        <f t="shared" si="2"/>
        <v>0</v>
      </c>
      <c r="S138" s="204">
        <v>0</v>
      </c>
      <c r="T138" s="205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274</v>
      </c>
      <c r="AT138" s="206" t="s">
        <v>154</v>
      </c>
      <c r="AU138" s="206" t="s">
        <v>85</v>
      </c>
      <c r="AY138" s="16" t="s">
        <v>153</v>
      </c>
      <c r="BE138" s="207">
        <f t="shared" si="4"/>
        <v>0</v>
      </c>
      <c r="BF138" s="207">
        <f t="shared" si="5"/>
        <v>0</v>
      </c>
      <c r="BG138" s="207">
        <f t="shared" si="6"/>
        <v>0</v>
      </c>
      <c r="BH138" s="207">
        <f t="shared" si="7"/>
        <v>0</v>
      </c>
      <c r="BI138" s="207">
        <f t="shared" si="8"/>
        <v>0</v>
      </c>
      <c r="BJ138" s="16" t="s">
        <v>85</v>
      </c>
      <c r="BK138" s="207">
        <f t="shared" si="9"/>
        <v>0</v>
      </c>
      <c r="BL138" s="16" t="s">
        <v>274</v>
      </c>
      <c r="BM138" s="206" t="s">
        <v>312</v>
      </c>
    </row>
    <row r="139" spans="1:65" s="2" customFormat="1" ht="21.75" customHeight="1">
      <c r="A139" s="33"/>
      <c r="B139" s="34"/>
      <c r="C139" s="194" t="s">
        <v>230</v>
      </c>
      <c r="D139" s="194" t="s">
        <v>154</v>
      </c>
      <c r="E139" s="195" t="s">
        <v>1219</v>
      </c>
      <c r="F139" s="196" t="s">
        <v>1336</v>
      </c>
      <c r="G139" s="197" t="s">
        <v>277</v>
      </c>
      <c r="H139" s="198">
        <v>160</v>
      </c>
      <c r="I139" s="199"/>
      <c r="J139" s="200">
        <f t="shared" si="0"/>
        <v>0</v>
      </c>
      <c r="K139" s="201"/>
      <c r="L139" s="38"/>
      <c r="M139" s="202" t="s">
        <v>1</v>
      </c>
      <c r="N139" s="203" t="s">
        <v>42</v>
      </c>
      <c r="O139" s="70"/>
      <c r="P139" s="204">
        <f t="shared" si="1"/>
        <v>0</v>
      </c>
      <c r="Q139" s="204">
        <v>0</v>
      </c>
      <c r="R139" s="204">
        <f t="shared" si="2"/>
        <v>0</v>
      </c>
      <c r="S139" s="204">
        <v>0</v>
      </c>
      <c r="T139" s="205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274</v>
      </c>
      <c r="AT139" s="206" t="s">
        <v>154</v>
      </c>
      <c r="AU139" s="206" t="s">
        <v>85</v>
      </c>
      <c r="AY139" s="16" t="s">
        <v>153</v>
      </c>
      <c r="BE139" s="207">
        <f t="shared" si="4"/>
        <v>0</v>
      </c>
      <c r="BF139" s="207">
        <f t="shared" si="5"/>
        <v>0</v>
      </c>
      <c r="BG139" s="207">
        <f t="shared" si="6"/>
        <v>0</v>
      </c>
      <c r="BH139" s="207">
        <f t="shared" si="7"/>
        <v>0</v>
      </c>
      <c r="BI139" s="207">
        <f t="shared" si="8"/>
        <v>0</v>
      </c>
      <c r="BJ139" s="16" t="s">
        <v>85</v>
      </c>
      <c r="BK139" s="207">
        <f t="shared" si="9"/>
        <v>0</v>
      </c>
      <c r="BL139" s="16" t="s">
        <v>274</v>
      </c>
      <c r="BM139" s="206" t="s">
        <v>321</v>
      </c>
    </row>
    <row r="140" spans="1:65" s="2" customFormat="1" ht="21.75" customHeight="1">
      <c r="A140" s="33"/>
      <c r="B140" s="34"/>
      <c r="C140" s="194" t="s">
        <v>243</v>
      </c>
      <c r="D140" s="194" t="s">
        <v>154</v>
      </c>
      <c r="E140" s="195" t="s">
        <v>1221</v>
      </c>
      <c r="F140" s="196" t="s">
        <v>1337</v>
      </c>
      <c r="G140" s="197" t="s">
        <v>277</v>
      </c>
      <c r="H140" s="198">
        <v>60</v>
      </c>
      <c r="I140" s="199"/>
      <c r="J140" s="200">
        <f t="shared" si="0"/>
        <v>0</v>
      </c>
      <c r="K140" s="201"/>
      <c r="L140" s="38"/>
      <c r="M140" s="202" t="s">
        <v>1</v>
      </c>
      <c r="N140" s="203" t="s">
        <v>42</v>
      </c>
      <c r="O140" s="70"/>
      <c r="P140" s="204">
        <f t="shared" si="1"/>
        <v>0</v>
      </c>
      <c r="Q140" s="204">
        <v>0</v>
      </c>
      <c r="R140" s="204">
        <f t="shared" si="2"/>
        <v>0</v>
      </c>
      <c r="S140" s="204">
        <v>0</v>
      </c>
      <c r="T140" s="205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274</v>
      </c>
      <c r="AT140" s="206" t="s">
        <v>154</v>
      </c>
      <c r="AU140" s="206" t="s">
        <v>85</v>
      </c>
      <c r="AY140" s="16" t="s">
        <v>153</v>
      </c>
      <c r="BE140" s="207">
        <f t="shared" si="4"/>
        <v>0</v>
      </c>
      <c r="BF140" s="207">
        <f t="shared" si="5"/>
        <v>0</v>
      </c>
      <c r="BG140" s="207">
        <f t="shared" si="6"/>
        <v>0</v>
      </c>
      <c r="BH140" s="207">
        <f t="shared" si="7"/>
        <v>0</v>
      </c>
      <c r="BI140" s="207">
        <f t="shared" si="8"/>
        <v>0</v>
      </c>
      <c r="BJ140" s="16" t="s">
        <v>85</v>
      </c>
      <c r="BK140" s="207">
        <f t="shared" si="9"/>
        <v>0</v>
      </c>
      <c r="BL140" s="16" t="s">
        <v>274</v>
      </c>
      <c r="BM140" s="206" t="s">
        <v>331</v>
      </c>
    </row>
    <row r="141" spans="1:65" s="2" customFormat="1" ht="21.75" customHeight="1">
      <c r="A141" s="33"/>
      <c r="B141" s="34"/>
      <c r="C141" s="194" t="s">
        <v>252</v>
      </c>
      <c r="D141" s="194" t="s">
        <v>154</v>
      </c>
      <c r="E141" s="195" t="s">
        <v>1223</v>
      </c>
      <c r="F141" s="196" t="s">
        <v>1338</v>
      </c>
      <c r="G141" s="197" t="s">
        <v>277</v>
      </c>
      <c r="H141" s="198">
        <v>30</v>
      </c>
      <c r="I141" s="199"/>
      <c r="J141" s="200">
        <f t="shared" si="0"/>
        <v>0</v>
      </c>
      <c r="K141" s="201"/>
      <c r="L141" s="38"/>
      <c r="M141" s="202" t="s">
        <v>1</v>
      </c>
      <c r="N141" s="203" t="s">
        <v>42</v>
      </c>
      <c r="O141" s="70"/>
      <c r="P141" s="204">
        <f t="shared" si="1"/>
        <v>0</v>
      </c>
      <c r="Q141" s="204">
        <v>0</v>
      </c>
      <c r="R141" s="204">
        <f t="shared" si="2"/>
        <v>0</v>
      </c>
      <c r="S141" s="204">
        <v>0</v>
      </c>
      <c r="T141" s="205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274</v>
      </c>
      <c r="AT141" s="206" t="s">
        <v>154</v>
      </c>
      <c r="AU141" s="206" t="s">
        <v>85</v>
      </c>
      <c r="AY141" s="16" t="s">
        <v>153</v>
      </c>
      <c r="BE141" s="207">
        <f t="shared" si="4"/>
        <v>0</v>
      </c>
      <c r="BF141" s="207">
        <f t="shared" si="5"/>
        <v>0</v>
      </c>
      <c r="BG141" s="207">
        <f t="shared" si="6"/>
        <v>0</v>
      </c>
      <c r="BH141" s="207">
        <f t="shared" si="7"/>
        <v>0</v>
      </c>
      <c r="BI141" s="207">
        <f t="shared" si="8"/>
        <v>0</v>
      </c>
      <c r="BJ141" s="16" t="s">
        <v>85</v>
      </c>
      <c r="BK141" s="207">
        <f t="shared" si="9"/>
        <v>0</v>
      </c>
      <c r="BL141" s="16" t="s">
        <v>274</v>
      </c>
      <c r="BM141" s="206" t="s">
        <v>340</v>
      </c>
    </row>
    <row r="142" spans="1:65" s="2" customFormat="1" ht="21.75" customHeight="1">
      <c r="A142" s="33"/>
      <c r="B142" s="34"/>
      <c r="C142" s="194" t="s">
        <v>8</v>
      </c>
      <c r="D142" s="194" t="s">
        <v>154</v>
      </c>
      <c r="E142" s="195" t="s">
        <v>1227</v>
      </c>
      <c r="F142" s="196" t="s">
        <v>1339</v>
      </c>
      <c r="G142" s="197" t="s">
        <v>277</v>
      </c>
      <c r="H142" s="198">
        <v>10</v>
      </c>
      <c r="I142" s="199"/>
      <c r="J142" s="200">
        <f t="shared" si="0"/>
        <v>0</v>
      </c>
      <c r="K142" s="201"/>
      <c r="L142" s="38"/>
      <c r="M142" s="202" t="s">
        <v>1</v>
      </c>
      <c r="N142" s="203" t="s">
        <v>42</v>
      </c>
      <c r="O142" s="70"/>
      <c r="P142" s="204">
        <f t="shared" si="1"/>
        <v>0</v>
      </c>
      <c r="Q142" s="204">
        <v>0</v>
      </c>
      <c r="R142" s="204">
        <f t="shared" si="2"/>
        <v>0</v>
      </c>
      <c r="S142" s="204">
        <v>0</v>
      </c>
      <c r="T142" s="205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274</v>
      </c>
      <c r="AT142" s="206" t="s">
        <v>154</v>
      </c>
      <c r="AU142" s="206" t="s">
        <v>85</v>
      </c>
      <c r="AY142" s="16" t="s">
        <v>153</v>
      </c>
      <c r="BE142" s="207">
        <f t="shared" si="4"/>
        <v>0</v>
      </c>
      <c r="BF142" s="207">
        <f t="shared" si="5"/>
        <v>0</v>
      </c>
      <c r="BG142" s="207">
        <f t="shared" si="6"/>
        <v>0</v>
      </c>
      <c r="BH142" s="207">
        <f t="shared" si="7"/>
        <v>0</v>
      </c>
      <c r="BI142" s="207">
        <f t="shared" si="8"/>
        <v>0</v>
      </c>
      <c r="BJ142" s="16" t="s">
        <v>85</v>
      </c>
      <c r="BK142" s="207">
        <f t="shared" si="9"/>
        <v>0</v>
      </c>
      <c r="BL142" s="16" t="s">
        <v>274</v>
      </c>
      <c r="BM142" s="206" t="s">
        <v>354</v>
      </c>
    </row>
    <row r="143" spans="1:65" s="2" customFormat="1" ht="21.75" customHeight="1">
      <c r="A143" s="33"/>
      <c r="B143" s="34"/>
      <c r="C143" s="194" t="s">
        <v>274</v>
      </c>
      <c r="D143" s="194" t="s">
        <v>154</v>
      </c>
      <c r="E143" s="195" t="s">
        <v>1229</v>
      </c>
      <c r="F143" s="196" t="s">
        <v>1340</v>
      </c>
      <c r="G143" s="197" t="s">
        <v>277</v>
      </c>
      <c r="H143" s="198">
        <v>45</v>
      </c>
      <c r="I143" s="199"/>
      <c r="J143" s="200">
        <f t="shared" si="0"/>
        <v>0</v>
      </c>
      <c r="K143" s="201"/>
      <c r="L143" s="38"/>
      <c r="M143" s="202" t="s">
        <v>1</v>
      </c>
      <c r="N143" s="203" t="s">
        <v>42</v>
      </c>
      <c r="O143" s="70"/>
      <c r="P143" s="204">
        <f t="shared" si="1"/>
        <v>0</v>
      </c>
      <c r="Q143" s="204">
        <v>0</v>
      </c>
      <c r="R143" s="204">
        <f t="shared" si="2"/>
        <v>0</v>
      </c>
      <c r="S143" s="204">
        <v>0</v>
      </c>
      <c r="T143" s="205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274</v>
      </c>
      <c r="AT143" s="206" t="s">
        <v>154</v>
      </c>
      <c r="AU143" s="206" t="s">
        <v>85</v>
      </c>
      <c r="AY143" s="16" t="s">
        <v>153</v>
      </c>
      <c r="BE143" s="207">
        <f t="shared" si="4"/>
        <v>0</v>
      </c>
      <c r="BF143" s="207">
        <f t="shared" si="5"/>
        <v>0</v>
      </c>
      <c r="BG143" s="207">
        <f t="shared" si="6"/>
        <v>0</v>
      </c>
      <c r="BH143" s="207">
        <f t="shared" si="7"/>
        <v>0</v>
      </c>
      <c r="BI143" s="207">
        <f t="shared" si="8"/>
        <v>0</v>
      </c>
      <c r="BJ143" s="16" t="s">
        <v>85</v>
      </c>
      <c r="BK143" s="207">
        <f t="shared" si="9"/>
        <v>0</v>
      </c>
      <c r="BL143" s="16" t="s">
        <v>274</v>
      </c>
      <c r="BM143" s="206" t="s">
        <v>362</v>
      </c>
    </row>
    <row r="144" spans="1:65" s="2" customFormat="1" ht="21.75" customHeight="1">
      <c r="A144" s="33"/>
      <c r="B144" s="34"/>
      <c r="C144" s="194" t="s">
        <v>287</v>
      </c>
      <c r="D144" s="194" t="s">
        <v>154</v>
      </c>
      <c r="E144" s="195" t="s">
        <v>1231</v>
      </c>
      <c r="F144" s="196" t="s">
        <v>1341</v>
      </c>
      <c r="G144" s="197" t="s">
        <v>277</v>
      </c>
      <c r="H144" s="198">
        <v>180</v>
      </c>
      <c r="I144" s="199"/>
      <c r="J144" s="200">
        <f t="shared" si="0"/>
        <v>0</v>
      </c>
      <c r="K144" s="201"/>
      <c r="L144" s="38"/>
      <c r="M144" s="202" t="s">
        <v>1</v>
      </c>
      <c r="N144" s="203" t="s">
        <v>42</v>
      </c>
      <c r="O144" s="70"/>
      <c r="P144" s="204">
        <f t="shared" si="1"/>
        <v>0</v>
      </c>
      <c r="Q144" s="204">
        <v>0</v>
      </c>
      <c r="R144" s="204">
        <f t="shared" si="2"/>
        <v>0</v>
      </c>
      <c r="S144" s="204">
        <v>0</v>
      </c>
      <c r="T144" s="205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274</v>
      </c>
      <c r="AT144" s="206" t="s">
        <v>154</v>
      </c>
      <c r="AU144" s="206" t="s">
        <v>85</v>
      </c>
      <c r="AY144" s="16" t="s">
        <v>153</v>
      </c>
      <c r="BE144" s="207">
        <f t="shared" si="4"/>
        <v>0</v>
      </c>
      <c r="BF144" s="207">
        <f t="shared" si="5"/>
        <v>0</v>
      </c>
      <c r="BG144" s="207">
        <f t="shared" si="6"/>
        <v>0</v>
      </c>
      <c r="BH144" s="207">
        <f t="shared" si="7"/>
        <v>0</v>
      </c>
      <c r="BI144" s="207">
        <f t="shared" si="8"/>
        <v>0</v>
      </c>
      <c r="BJ144" s="16" t="s">
        <v>85</v>
      </c>
      <c r="BK144" s="207">
        <f t="shared" si="9"/>
        <v>0</v>
      </c>
      <c r="BL144" s="16" t="s">
        <v>274</v>
      </c>
      <c r="BM144" s="206" t="s">
        <v>373</v>
      </c>
    </row>
    <row r="145" spans="1:65" s="2" customFormat="1" ht="21.75" customHeight="1">
      <c r="A145" s="33"/>
      <c r="B145" s="34"/>
      <c r="C145" s="194" t="s">
        <v>294</v>
      </c>
      <c r="D145" s="194" t="s">
        <v>154</v>
      </c>
      <c r="E145" s="195" t="s">
        <v>1236</v>
      </c>
      <c r="F145" s="196" t="s">
        <v>1342</v>
      </c>
      <c r="G145" s="197" t="s">
        <v>277</v>
      </c>
      <c r="H145" s="198">
        <v>145</v>
      </c>
      <c r="I145" s="199"/>
      <c r="J145" s="200">
        <f t="shared" si="0"/>
        <v>0</v>
      </c>
      <c r="K145" s="201"/>
      <c r="L145" s="38"/>
      <c r="M145" s="202" t="s">
        <v>1</v>
      </c>
      <c r="N145" s="203" t="s">
        <v>42</v>
      </c>
      <c r="O145" s="70"/>
      <c r="P145" s="204">
        <f t="shared" si="1"/>
        <v>0</v>
      </c>
      <c r="Q145" s="204">
        <v>0</v>
      </c>
      <c r="R145" s="204">
        <f t="shared" si="2"/>
        <v>0</v>
      </c>
      <c r="S145" s="204">
        <v>0</v>
      </c>
      <c r="T145" s="205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274</v>
      </c>
      <c r="AT145" s="206" t="s">
        <v>154</v>
      </c>
      <c r="AU145" s="206" t="s">
        <v>85</v>
      </c>
      <c r="AY145" s="16" t="s">
        <v>153</v>
      </c>
      <c r="BE145" s="207">
        <f t="shared" si="4"/>
        <v>0</v>
      </c>
      <c r="BF145" s="207">
        <f t="shared" si="5"/>
        <v>0</v>
      </c>
      <c r="BG145" s="207">
        <f t="shared" si="6"/>
        <v>0</v>
      </c>
      <c r="BH145" s="207">
        <f t="shared" si="7"/>
        <v>0</v>
      </c>
      <c r="BI145" s="207">
        <f t="shared" si="8"/>
        <v>0</v>
      </c>
      <c r="BJ145" s="16" t="s">
        <v>85</v>
      </c>
      <c r="BK145" s="207">
        <f t="shared" si="9"/>
        <v>0</v>
      </c>
      <c r="BL145" s="16" t="s">
        <v>274</v>
      </c>
      <c r="BM145" s="206" t="s">
        <v>383</v>
      </c>
    </row>
    <row r="146" spans="1:65" s="2" customFormat="1" ht="21.75" customHeight="1">
      <c r="A146" s="33"/>
      <c r="B146" s="34"/>
      <c r="C146" s="194" t="s">
        <v>300</v>
      </c>
      <c r="D146" s="194" t="s">
        <v>154</v>
      </c>
      <c r="E146" s="195" t="s">
        <v>1238</v>
      </c>
      <c r="F146" s="196" t="s">
        <v>1343</v>
      </c>
      <c r="G146" s="197" t="s">
        <v>277</v>
      </c>
      <c r="H146" s="198">
        <v>75</v>
      </c>
      <c r="I146" s="199"/>
      <c r="J146" s="200">
        <f t="shared" si="0"/>
        <v>0</v>
      </c>
      <c r="K146" s="201"/>
      <c r="L146" s="38"/>
      <c r="M146" s="202" t="s">
        <v>1</v>
      </c>
      <c r="N146" s="203" t="s">
        <v>42</v>
      </c>
      <c r="O146" s="70"/>
      <c r="P146" s="204">
        <f t="shared" si="1"/>
        <v>0</v>
      </c>
      <c r="Q146" s="204">
        <v>0</v>
      </c>
      <c r="R146" s="204">
        <f t="shared" si="2"/>
        <v>0</v>
      </c>
      <c r="S146" s="204">
        <v>0</v>
      </c>
      <c r="T146" s="205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274</v>
      </c>
      <c r="AT146" s="206" t="s">
        <v>154</v>
      </c>
      <c r="AU146" s="206" t="s">
        <v>85</v>
      </c>
      <c r="AY146" s="16" t="s">
        <v>153</v>
      </c>
      <c r="BE146" s="207">
        <f t="shared" si="4"/>
        <v>0</v>
      </c>
      <c r="BF146" s="207">
        <f t="shared" si="5"/>
        <v>0</v>
      </c>
      <c r="BG146" s="207">
        <f t="shared" si="6"/>
        <v>0</v>
      </c>
      <c r="BH146" s="207">
        <f t="shared" si="7"/>
        <v>0</v>
      </c>
      <c r="BI146" s="207">
        <f t="shared" si="8"/>
        <v>0</v>
      </c>
      <c r="BJ146" s="16" t="s">
        <v>85</v>
      </c>
      <c r="BK146" s="207">
        <f t="shared" si="9"/>
        <v>0</v>
      </c>
      <c r="BL146" s="16" t="s">
        <v>274</v>
      </c>
      <c r="BM146" s="206" t="s">
        <v>400</v>
      </c>
    </row>
    <row r="147" spans="1:65" s="2" customFormat="1" ht="16.5" customHeight="1">
      <c r="A147" s="33"/>
      <c r="B147" s="34"/>
      <c r="C147" s="194" t="s">
        <v>304</v>
      </c>
      <c r="D147" s="194" t="s">
        <v>154</v>
      </c>
      <c r="E147" s="195" t="s">
        <v>1240</v>
      </c>
      <c r="F147" s="196" t="s">
        <v>1293</v>
      </c>
      <c r="G147" s="197" t="s">
        <v>789</v>
      </c>
      <c r="H147" s="198">
        <v>100</v>
      </c>
      <c r="I147" s="199"/>
      <c r="J147" s="200">
        <f t="shared" si="0"/>
        <v>0</v>
      </c>
      <c r="K147" s="201"/>
      <c r="L147" s="38"/>
      <c r="M147" s="202" t="s">
        <v>1</v>
      </c>
      <c r="N147" s="203" t="s">
        <v>42</v>
      </c>
      <c r="O147" s="70"/>
      <c r="P147" s="204">
        <f t="shared" si="1"/>
        <v>0</v>
      </c>
      <c r="Q147" s="204">
        <v>0</v>
      </c>
      <c r="R147" s="204">
        <f t="shared" si="2"/>
        <v>0</v>
      </c>
      <c r="S147" s="204">
        <v>0</v>
      </c>
      <c r="T147" s="205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274</v>
      </c>
      <c r="AT147" s="206" t="s">
        <v>154</v>
      </c>
      <c r="AU147" s="206" t="s">
        <v>85</v>
      </c>
      <c r="AY147" s="16" t="s">
        <v>153</v>
      </c>
      <c r="BE147" s="207">
        <f t="shared" si="4"/>
        <v>0</v>
      </c>
      <c r="BF147" s="207">
        <f t="shared" si="5"/>
        <v>0</v>
      </c>
      <c r="BG147" s="207">
        <f t="shared" si="6"/>
        <v>0</v>
      </c>
      <c r="BH147" s="207">
        <f t="shared" si="7"/>
        <v>0</v>
      </c>
      <c r="BI147" s="207">
        <f t="shared" si="8"/>
        <v>0</v>
      </c>
      <c r="BJ147" s="16" t="s">
        <v>85</v>
      </c>
      <c r="BK147" s="207">
        <f t="shared" si="9"/>
        <v>0</v>
      </c>
      <c r="BL147" s="16" t="s">
        <v>274</v>
      </c>
      <c r="BM147" s="206" t="s">
        <v>408</v>
      </c>
    </row>
    <row r="148" spans="1:65" s="11" customFormat="1" ht="25.9" customHeight="1">
      <c r="B148" s="180"/>
      <c r="C148" s="181"/>
      <c r="D148" s="182" t="s">
        <v>76</v>
      </c>
      <c r="E148" s="183" t="s">
        <v>1225</v>
      </c>
      <c r="F148" s="183" t="s">
        <v>1344</v>
      </c>
      <c r="G148" s="181"/>
      <c r="H148" s="181"/>
      <c r="I148" s="184"/>
      <c r="J148" s="185">
        <f>BK148</f>
        <v>0</v>
      </c>
      <c r="K148" s="181"/>
      <c r="L148" s="186"/>
      <c r="M148" s="187"/>
      <c r="N148" s="188"/>
      <c r="O148" s="188"/>
      <c r="P148" s="189">
        <f>SUM(P149:P160)</f>
        <v>0</v>
      </c>
      <c r="Q148" s="188"/>
      <c r="R148" s="189">
        <f>SUM(R149:R160)</f>
        <v>0</v>
      </c>
      <c r="S148" s="188"/>
      <c r="T148" s="190">
        <f>SUM(T149:T160)</f>
        <v>0</v>
      </c>
      <c r="AR148" s="191" t="s">
        <v>87</v>
      </c>
      <c r="AT148" s="192" t="s">
        <v>76</v>
      </c>
      <c r="AU148" s="192" t="s">
        <v>77</v>
      </c>
      <c r="AY148" s="191" t="s">
        <v>153</v>
      </c>
      <c r="BK148" s="193">
        <f>SUM(BK149:BK160)</f>
        <v>0</v>
      </c>
    </row>
    <row r="149" spans="1:65" s="2" customFormat="1" ht="16.5" customHeight="1">
      <c r="A149" s="33"/>
      <c r="B149" s="34"/>
      <c r="C149" s="194" t="s">
        <v>7</v>
      </c>
      <c r="D149" s="194" t="s">
        <v>154</v>
      </c>
      <c r="E149" s="195" t="s">
        <v>1242</v>
      </c>
      <c r="F149" s="196" t="s">
        <v>1345</v>
      </c>
      <c r="G149" s="197" t="s">
        <v>514</v>
      </c>
      <c r="H149" s="198">
        <v>20</v>
      </c>
      <c r="I149" s="199"/>
      <c r="J149" s="200">
        <f t="shared" ref="J149:J160" si="10">ROUND(I149*H149,2)</f>
        <v>0</v>
      </c>
      <c r="K149" s="201"/>
      <c r="L149" s="38"/>
      <c r="M149" s="202" t="s">
        <v>1</v>
      </c>
      <c r="N149" s="203" t="s">
        <v>42</v>
      </c>
      <c r="O149" s="70"/>
      <c r="P149" s="204">
        <f t="shared" ref="P149:P160" si="11">O149*H149</f>
        <v>0</v>
      </c>
      <c r="Q149" s="204">
        <v>0</v>
      </c>
      <c r="R149" s="204">
        <f t="shared" ref="R149:R160" si="12">Q149*H149</f>
        <v>0</v>
      </c>
      <c r="S149" s="204">
        <v>0</v>
      </c>
      <c r="T149" s="205">
        <f t="shared" ref="T149:T160" si="13"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274</v>
      </c>
      <c r="AT149" s="206" t="s">
        <v>154</v>
      </c>
      <c r="AU149" s="206" t="s">
        <v>85</v>
      </c>
      <c r="AY149" s="16" t="s">
        <v>153</v>
      </c>
      <c r="BE149" s="207">
        <f t="shared" ref="BE149:BE160" si="14">IF(N149="základní",J149,0)</f>
        <v>0</v>
      </c>
      <c r="BF149" s="207">
        <f t="shared" ref="BF149:BF160" si="15">IF(N149="snížená",J149,0)</f>
        <v>0</v>
      </c>
      <c r="BG149" s="207">
        <f t="shared" ref="BG149:BG160" si="16">IF(N149="zákl. přenesená",J149,0)</f>
        <v>0</v>
      </c>
      <c r="BH149" s="207">
        <f t="shared" ref="BH149:BH160" si="17">IF(N149="sníž. přenesená",J149,0)</f>
        <v>0</v>
      </c>
      <c r="BI149" s="207">
        <f t="shared" ref="BI149:BI160" si="18">IF(N149="nulová",J149,0)</f>
        <v>0</v>
      </c>
      <c r="BJ149" s="16" t="s">
        <v>85</v>
      </c>
      <c r="BK149" s="207">
        <f t="shared" ref="BK149:BK160" si="19">ROUND(I149*H149,2)</f>
        <v>0</v>
      </c>
      <c r="BL149" s="16" t="s">
        <v>274</v>
      </c>
      <c r="BM149" s="206" t="s">
        <v>418</v>
      </c>
    </row>
    <row r="150" spans="1:65" s="2" customFormat="1" ht="16.5" customHeight="1">
      <c r="A150" s="33"/>
      <c r="B150" s="34"/>
      <c r="C150" s="194" t="s">
        <v>312</v>
      </c>
      <c r="D150" s="194" t="s">
        <v>154</v>
      </c>
      <c r="E150" s="195" t="s">
        <v>1244</v>
      </c>
      <c r="F150" s="196" t="s">
        <v>1346</v>
      </c>
      <c r="G150" s="197" t="s">
        <v>514</v>
      </c>
      <c r="H150" s="198">
        <v>20</v>
      </c>
      <c r="I150" s="199"/>
      <c r="J150" s="200">
        <f t="shared" si="10"/>
        <v>0</v>
      </c>
      <c r="K150" s="201"/>
      <c r="L150" s="38"/>
      <c r="M150" s="202" t="s">
        <v>1</v>
      </c>
      <c r="N150" s="203" t="s">
        <v>42</v>
      </c>
      <c r="O150" s="70"/>
      <c r="P150" s="204">
        <f t="shared" si="11"/>
        <v>0</v>
      </c>
      <c r="Q150" s="204">
        <v>0</v>
      </c>
      <c r="R150" s="204">
        <f t="shared" si="12"/>
        <v>0</v>
      </c>
      <c r="S150" s="204">
        <v>0</v>
      </c>
      <c r="T150" s="205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6" t="s">
        <v>274</v>
      </c>
      <c r="AT150" s="206" t="s">
        <v>154</v>
      </c>
      <c r="AU150" s="206" t="s">
        <v>85</v>
      </c>
      <c r="AY150" s="16" t="s">
        <v>153</v>
      </c>
      <c r="BE150" s="207">
        <f t="shared" si="14"/>
        <v>0</v>
      </c>
      <c r="BF150" s="207">
        <f t="shared" si="15"/>
        <v>0</v>
      </c>
      <c r="BG150" s="207">
        <f t="shared" si="16"/>
        <v>0</v>
      </c>
      <c r="BH150" s="207">
        <f t="shared" si="17"/>
        <v>0</v>
      </c>
      <c r="BI150" s="207">
        <f t="shared" si="18"/>
        <v>0</v>
      </c>
      <c r="BJ150" s="16" t="s">
        <v>85</v>
      </c>
      <c r="BK150" s="207">
        <f t="shared" si="19"/>
        <v>0</v>
      </c>
      <c r="BL150" s="16" t="s">
        <v>274</v>
      </c>
      <c r="BM150" s="206" t="s">
        <v>428</v>
      </c>
    </row>
    <row r="151" spans="1:65" s="2" customFormat="1" ht="16.5" customHeight="1">
      <c r="A151" s="33"/>
      <c r="B151" s="34"/>
      <c r="C151" s="194" t="s">
        <v>316</v>
      </c>
      <c r="D151" s="194" t="s">
        <v>154</v>
      </c>
      <c r="E151" s="195" t="s">
        <v>1246</v>
      </c>
      <c r="F151" s="196" t="s">
        <v>1347</v>
      </c>
      <c r="G151" s="197" t="s">
        <v>277</v>
      </c>
      <c r="H151" s="198">
        <v>1640</v>
      </c>
      <c r="I151" s="199"/>
      <c r="J151" s="200">
        <f t="shared" si="10"/>
        <v>0</v>
      </c>
      <c r="K151" s="201"/>
      <c r="L151" s="38"/>
      <c r="M151" s="202" t="s">
        <v>1</v>
      </c>
      <c r="N151" s="203" t="s">
        <v>42</v>
      </c>
      <c r="O151" s="70"/>
      <c r="P151" s="204">
        <f t="shared" si="11"/>
        <v>0</v>
      </c>
      <c r="Q151" s="204">
        <v>0</v>
      </c>
      <c r="R151" s="204">
        <f t="shared" si="12"/>
        <v>0</v>
      </c>
      <c r="S151" s="204">
        <v>0</v>
      </c>
      <c r="T151" s="205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274</v>
      </c>
      <c r="AT151" s="206" t="s">
        <v>154</v>
      </c>
      <c r="AU151" s="206" t="s">
        <v>85</v>
      </c>
      <c r="AY151" s="16" t="s">
        <v>153</v>
      </c>
      <c r="BE151" s="207">
        <f t="shared" si="14"/>
        <v>0</v>
      </c>
      <c r="BF151" s="207">
        <f t="shared" si="15"/>
        <v>0</v>
      </c>
      <c r="BG151" s="207">
        <f t="shared" si="16"/>
        <v>0</v>
      </c>
      <c r="BH151" s="207">
        <f t="shared" si="17"/>
        <v>0</v>
      </c>
      <c r="BI151" s="207">
        <f t="shared" si="18"/>
        <v>0</v>
      </c>
      <c r="BJ151" s="16" t="s">
        <v>85</v>
      </c>
      <c r="BK151" s="207">
        <f t="shared" si="19"/>
        <v>0</v>
      </c>
      <c r="BL151" s="16" t="s">
        <v>274</v>
      </c>
      <c r="BM151" s="206" t="s">
        <v>457</v>
      </c>
    </row>
    <row r="152" spans="1:65" s="2" customFormat="1" ht="16.5" customHeight="1">
      <c r="A152" s="33"/>
      <c r="B152" s="34"/>
      <c r="C152" s="194" t="s">
        <v>321</v>
      </c>
      <c r="D152" s="194" t="s">
        <v>154</v>
      </c>
      <c r="E152" s="195" t="s">
        <v>1248</v>
      </c>
      <c r="F152" s="196" t="s">
        <v>1348</v>
      </c>
      <c r="G152" s="197" t="s">
        <v>514</v>
      </c>
      <c r="H152" s="198">
        <v>20</v>
      </c>
      <c r="I152" s="199"/>
      <c r="J152" s="200">
        <f t="shared" si="10"/>
        <v>0</v>
      </c>
      <c r="K152" s="201"/>
      <c r="L152" s="38"/>
      <c r="M152" s="202" t="s">
        <v>1</v>
      </c>
      <c r="N152" s="203" t="s">
        <v>42</v>
      </c>
      <c r="O152" s="70"/>
      <c r="P152" s="204">
        <f t="shared" si="11"/>
        <v>0</v>
      </c>
      <c r="Q152" s="204">
        <v>0</v>
      </c>
      <c r="R152" s="204">
        <f t="shared" si="12"/>
        <v>0</v>
      </c>
      <c r="S152" s="204">
        <v>0</v>
      </c>
      <c r="T152" s="205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274</v>
      </c>
      <c r="AT152" s="206" t="s">
        <v>154</v>
      </c>
      <c r="AU152" s="206" t="s">
        <v>85</v>
      </c>
      <c r="AY152" s="16" t="s">
        <v>153</v>
      </c>
      <c r="BE152" s="207">
        <f t="shared" si="14"/>
        <v>0</v>
      </c>
      <c r="BF152" s="207">
        <f t="shared" si="15"/>
        <v>0</v>
      </c>
      <c r="BG152" s="207">
        <f t="shared" si="16"/>
        <v>0</v>
      </c>
      <c r="BH152" s="207">
        <f t="shared" si="17"/>
        <v>0</v>
      </c>
      <c r="BI152" s="207">
        <f t="shared" si="18"/>
        <v>0</v>
      </c>
      <c r="BJ152" s="16" t="s">
        <v>85</v>
      </c>
      <c r="BK152" s="207">
        <f t="shared" si="19"/>
        <v>0</v>
      </c>
      <c r="BL152" s="16" t="s">
        <v>274</v>
      </c>
      <c r="BM152" s="206" t="s">
        <v>468</v>
      </c>
    </row>
    <row r="153" spans="1:65" s="2" customFormat="1" ht="16.5" customHeight="1">
      <c r="A153" s="33"/>
      <c r="B153" s="34"/>
      <c r="C153" s="194" t="s">
        <v>326</v>
      </c>
      <c r="D153" s="194" t="s">
        <v>154</v>
      </c>
      <c r="E153" s="195" t="s">
        <v>1250</v>
      </c>
      <c r="F153" s="196" t="s">
        <v>1349</v>
      </c>
      <c r="G153" s="197" t="s">
        <v>514</v>
      </c>
      <c r="H153" s="198">
        <v>10</v>
      </c>
      <c r="I153" s="199"/>
      <c r="J153" s="200">
        <f t="shared" si="10"/>
        <v>0</v>
      </c>
      <c r="K153" s="201"/>
      <c r="L153" s="38"/>
      <c r="M153" s="202" t="s">
        <v>1</v>
      </c>
      <c r="N153" s="203" t="s">
        <v>42</v>
      </c>
      <c r="O153" s="70"/>
      <c r="P153" s="204">
        <f t="shared" si="11"/>
        <v>0</v>
      </c>
      <c r="Q153" s="204">
        <v>0</v>
      </c>
      <c r="R153" s="204">
        <f t="shared" si="12"/>
        <v>0</v>
      </c>
      <c r="S153" s="204">
        <v>0</v>
      </c>
      <c r="T153" s="205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274</v>
      </c>
      <c r="AT153" s="206" t="s">
        <v>154</v>
      </c>
      <c r="AU153" s="206" t="s">
        <v>85</v>
      </c>
      <c r="AY153" s="16" t="s">
        <v>153</v>
      </c>
      <c r="BE153" s="207">
        <f t="shared" si="14"/>
        <v>0</v>
      </c>
      <c r="BF153" s="207">
        <f t="shared" si="15"/>
        <v>0</v>
      </c>
      <c r="BG153" s="207">
        <f t="shared" si="16"/>
        <v>0</v>
      </c>
      <c r="BH153" s="207">
        <f t="shared" si="17"/>
        <v>0</v>
      </c>
      <c r="BI153" s="207">
        <f t="shared" si="18"/>
        <v>0</v>
      </c>
      <c r="BJ153" s="16" t="s">
        <v>85</v>
      </c>
      <c r="BK153" s="207">
        <f t="shared" si="19"/>
        <v>0</v>
      </c>
      <c r="BL153" s="16" t="s">
        <v>274</v>
      </c>
      <c r="BM153" s="206" t="s">
        <v>476</v>
      </c>
    </row>
    <row r="154" spans="1:65" s="2" customFormat="1" ht="16.5" customHeight="1">
      <c r="A154" s="33"/>
      <c r="B154" s="34"/>
      <c r="C154" s="194" t="s">
        <v>331</v>
      </c>
      <c r="D154" s="194" t="s">
        <v>154</v>
      </c>
      <c r="E154" s="195" t="s">
        <v>1252</v>
      </c>
      <c r="F154" s="196" t="s">
        <v>1350</v>
      </c>
      <c r="G154" s="197" t="s">
        <v>514</v>
      </c>
      <c r="H154" s="198">
        <v>1</v>
      </c>
      <c r="I154" s="199"/>
      <c r="J154" s="200">
        <f t="shared" si="10"/>
        <v>0</v>
      </c>
      <c r="K154" s="201"/>
      <c r="L154" s="38"/>
      <c r="M154" s="202" t="s">
        <v>1</v>
      </c>
      <c r="N154" s="203" t="s">
        <v>42</v>
      </c>
      <c r="O154" s="70"/>
      <c r="P154" s="204">
        <f t="shared" si="11"/>
        <v>0</v>
      </c>
      <c r="Q154" s="204">
        <v>0</v>
      </c>
      <c r="R154" s="204">
        <f t="shared" si="12"/>
        <v>0</v>
      </c>
      <c r="S154" s="204">
        <v>0</v>
      </c>
      <c r="T154" s="205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6" t="s">
        <v>274</v>
      </c>
      <c r="AT154" s="206" t="s">
        <v>154</v>
      </c>
      <c r="AU154" s="206" t="s">
        <v>85</v>
      </c>
      <c r="AY154" s="16" t="s">
        <v>153</v>
      </c>
      <c r="BE154" s="207">
        <f t="shared" si="14"/>
        <v>0</v>
      </c>
      <c r="BF154" s="207">
        <f t="shared" si="15"/>
        <v>0</v>
      </c>
      <c r="BG154" s="207">
        <f t="shared" si="16"/>
        <v>0</v>
      </c>
      <c r="BH154" s="207">
        <f t="shared" si="17"/>
        <v>0</v>
      </c>
      <c r="BI154" s="207">
        <f t="shared" si="18"/>
        <v>0</v>
      </c>
      <c r="BJ154" s="16" t="s">
        <v>85</v>
      </c>
      <c r="BK154" s="207">
        <f t="shared" si="19"/>
        <v>0</v>
      </c>
      <c r="BL154" s="16" t="s">
        <v>274</v>
      </c>
      <c r="BM154" s="206" t="s">
        <v>487</v>
      </c>
    </row>
    <row r="155" spans="1:65" s="2" customFormat="1" ht="16.5" customHeight="1">
      <c r="A155" s="33"/>
      <c r="B155" s="34"/>
      <c r="C155" s="194" t="s">
        <v>335</v>
      </c>
      <c r="D155" s="194" t="s">
        <v>154</v>
      </c>
      <c r="E155" s="195" t="s">
        <v>1254</v>
      </c>
      <c r="F155" s="196" t="s">
        <v>1351</v>
      </c>
      <c r="G155" s="197" t="s">
        <v>1352</v>
      </c>
      <c r="H155" s="198">
        <v>1</v>
      </c>
      <c r="I155" s="199"/>
      <c r="J155" s="200">
        <f t="shared" si="10"/>
        <v>0</v>
      </c>
      <c r="K155" s="201"/>
      <c r="L155" s="38"/>
      <c r="M155" s="202" t="s">
        <v>1</v>
      </c>
      <c r="N155" s="203" t="s">
        <v>42</v>
      </c>
      <c r="O155" s="70"/>
      <c r="P155" s="204">
        <f t="shared" si="11"/>
        <v>0</v>
      </c>
      <c r="Q155" s="204">
        <v>0</v>
      </c>
      <c r="R155" s="204">
        <f t="shared" si="12"/>
        <v>0</v>
      </c>
      <c r="S155" s="204">
        <v>0</v>
      </c>
      <c r="T155" s="205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274</v>
      </c>
      <c r="AT155" s="206" t="s">
        <v>154</v>
      </c>
      <c r="AU155" s="206" t="s">
        <v>85</v>
      </c>
      <c r="AY155" s="16" t="s">
        <v>153</v>
      </c>
      <c r="BE155" s="207">
        <f t="shared" si="14"/>
        <v>0</v>
      </c>
      <c r="BF155" s="207">
        <f t="shared" si="15"/>
        <v>0</v>
      </c>
      <c r="BG155" s="207">
        <f t="shared" si="16"/>
        <v>0</v>
      </c>
      <c r="BH155" s="207">
        <f t="shared" si="17"/>
        <v>0</v>
      </c>
      <c r="BI155" s="207">
        <f t="shared" si="18"/>
        <v>0</v>
      </c>
      <c r="BJ155" s="16" t="s">
        <v>85</v>
      </c>
      <c r="BK155" s="207">
        <f t="shared" si="19"/>
        <v>0</v>
      </c>
      <c r="BL155" s="16" t="s">
        <v>274</v>
      </c>
      <c r="BM155" s="206" t="s">
        <v>498</v>
      </c>
    </row>
    <row r="156" spans="1:65" s="2" customFormat="1" ht="16.5" customHeight="1">
      <c r="A156" s="33"/>
      <c r="B156" s="34"/>
      <c r="C156" s="194" t="s">
        <v>340</v>
      </c>
      <c r="D156" s="194" t="s">
        <v>154</v>
      </c>
      <c r="E156" s="195" t="s">
        <v>1256</v>
      </c>
      <c r="F156" s="196" t="s">
        <v>1353</v>
      </c>
      <c r="G156" s="197" t="s">
        <v>277</v>
      </c>
      <c r="H156" s="198">
        <v>1640</v>
      </c>
      <c r="I156" s="199"/>
      <c r="J156" s="200">
        <f t="shared" si="10"/>
        <v>0</v>
      </c>
      <c r="K156" s="201"/>
      <c r="L156" s="38"/>
      <c r="M156" s="202" t="s">
        <v>1</v>
      </c>
      <c r="N156" s="203" t="s">
        <v>42</v>
      </c>
      <c r="O156" s="70"/>
      <c r="P156" s="204">
        <f t="shared" si="11"/>
        <v>0</v>
      </c>
      <c r="Q156" s="204">
        <v>0</v>
      </c>
      <c r="R156" s="204">
        <f t="shared" si="12"/>
        <v>0</v>
      </c>
      <c r="S156" s="204">
        <v>0</v>
      </c>
      <c r="T156" s="205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6" t="s">
        <v>274</v>
      </c>
      <c r="AT156" s="206" t="s">
        <v>154</v>
      </c>
      <c r="AU156" s="206" t="s">
        <v>85</v>
      </c>
      <c r="AY156" s="16" t="s">
        <v>153</v>
      </c>
      <c r="BE156" s="207">
        <f t="shared" si="14"/>
        <v>0</v>
      </c>
      <c r="BF156" s="207">
        <f t="shared" si="15"/>
        <v>0</v>
      </c>
      <c r="BG156" s="207">
        <f t="shared" si="16"/>
        <v>0</v>
      </c>
      <c r="BH156" s="207">
        <f t="shared" si="17"/>
        <v>0</v>
      </c>
      <c r="BI156" s="207">
        <f t="shared" si="18"/>
        <v>0</v>
      </c>
      <c r="BJ156" s="16" t="s">
        <v>85</v>
      </c>
      <c r="BK156" s="207">
        <f t="shared" si="19"/>
        <v>0</v>
      </c>
      <c r="BL156" s="16" t="s">
        <v>274</v>
      </c>
      <c r="BM156" s="206" t="s">
        <v>511</v>
      </c>
    </row>
    <row r="157" spans="1:65" s="2" customFormat="1" ht="16.5" customHeight="1">
      <c r="A157" s="33"/>
      <c r="B157" s="34"/>
      <c r="C157" s="194" t="s">
        <v>344</v>
      </c>
      <c r="D157" s="194" t="s">
        <v>154</v>
      </c>
      <c r="E157" s="195" t="s">
        <v>1258</v>
      </c>
      <c r="F157" s="196" t="s">
        <v>1354</v>
      </c>
      <c r="G157" s="197" t="s">
        <v>514</v>
      </c>
      <c r="H157" s="198">
        <v>20</v>
      </c>
      <c r="I157" s="199"/>
      <c r="J157" s="200">
        <f t="shared" si="10"/>
        <v>0</v>
      </c>
      <c r="K157" s="201"/>
      <c r="L157" s="38"/>
      <c r="M157" s="202" t="s">
        <v>1</v>
      </c>
      <c r="N157" s="203" t="s">
        <v>42</v>
      </c>
      <c r="O157" s="70"/>
      <c r="P157" s="204">
        <f t="shared" si="11"/>
        <v>0</v>
      </c>
      <c r="Q157" s="204">
        <v>0</v>
      </c>
      <c r="R157" s="204">
        <f t="shared" si="12"/>
        <v>0</v>
      </c>
      <c r="S157" s="204">
        <v>0</v>
      </c>
      <c r="T157" s="205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274</v>
      </c>
      <c r="AT157" s="206" t="s">
        <v>154</v>
      </c>
      <c r="AU157" s="206" t="s">
        <v>85</v>
      </c>
      <c r="AY157" s="16" t="s">
        <v>153</v>
      </c>
      <c r="BE157" s="207">
        <f t="shared" si="14"/>
        <v>0</v>
      </c>
      <c r="BF157" s="207">
        <f t="shared" si="15"/>
        <v>0</v>
      </c>
      <c r="BG157" s="207">
        <f t="shared" si="16"/>
        <v>0</v>
      </c>
      <c r="BH157" s="207">
        <f t="shared" si="17"/>
        <v>0</v>
      </c>
      <c r="BI157" s="207">
        <f t="shared" si="18"/>
        <v>0</v>
      </c>
      <c r="BJ157" s="16" t="s">
        <v>85</v>
      </c>
      <c r="BK157" s="207">
        <f t="shared" si="19"/>
        <v>0</v>
      </c>
      <c r="BL157" s="16" t="s">
        <v>274</v>
      </c>
      <c r="BM157" s="206" t="s">
        <v>520</v>
      </c>
    </row>
    <row r="158" spans="1:65" s="2" customFormat="1" ht="16.5" customHeight="1">
      <c r="A158" s="33"/>
      <c r="B158" s="34"/>
      <c r="C158" s="194" t="s">
        <v>354</v>
      </c>
      <c r="D158" s="194" t="s">
        <v>154</v>
      </c>
      <c r="E158" s="195" t="s">
        <v>1260</v>
      </c>
      <c r="F158" s="196" t="s">
        <v>1355</v>
      </c>
      <c r="G158" s="197" t="s">
        <v>514</v>
      </c>
      <c r="H158" s="198">
        <v>1</v>
      </c>
      <c r="I158" s="199"/>
      <c r="J158" s="200">
        <f t="shared" si="10"/>
        <v>0</v>
      </c>
      <c r="K158" s="201"/>
      <c r="L158" s="38"/>
      <c r="M158" s="202" t="s">
        <v>1</v>
      </c>
      <c r="N158" s="203" t="s">
        <v>42</v>
      </c>
      <c r="O158" s="70"/>
      <c r="P158" s="204">
        <f t="shared" si="11"/>
        <v>0</v>
      </c>
      <c r="Q158" s="204">
        <v>0</v>
      </c>
      <c r="R158" s="204">
        <f t="shared" si="12"/>
        <v>0</v>
      </c>
      <c r="S158" s="204">
        <v>0</v>
      </c>
      <c r="T158" s="205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6" t="s">
        <v>274</v>
      </c>
      <c r="AT158" s="206" t="s">
        <v>154</v>
      </c>
      <c r="AU158" s="206" t="s">
        <v>85</v>
      </c>
      <c r="AY158" s="16" t="s">
        <v>153</v>
      </c>
      <c r="BE158" s="207">
        <f t="shared" si="14"/>
        <v>0</v>
      </c>
      <c r="BF158" s="207">
        <f t="shared" si="15"/>
        <v>0</v>
      </c>
      <c r="BG158" s="207">
        <f t="shared" si="16"/>
        <v>0</v>
      </c>
      <c r="BH158" s="207">
        <f t="shared" si="17"/>
        <v>0</v>
      </c>
      <c r="BI158" s="207">
        <f t="shared" si="18"/>
        <v>0</v>
      </c>
      <c r="BJ158" s="16" t="s">
        <v>85</v>
      </c>
      <c r="BK158" s="207">
        <f t="shared" si="19"/>
        <v>0</v>
      </c>
      <c r="BL158" s="16" t="s">
        <v>274</v>
      </c>
      <c r="BM158" s="206" t="s">
        <v>530</v>
      </c>
    </row>
    <row r="159" spans="1:65" s="2" customFormat="1" ht="16.5" customHeight="1">
      <c r="A159" s="33"/>
      <c r="B159" s="34"/>
      <c r="C159" s="194" t="s">
        <v>358</v>
      </c>
      <c r="D159" s="194" t="s">
        <v>154</v>
      </c>
      <c r="E159" s="195" t="s">
        <v>1262</v>
      </c>
      <c r="F159" s="196" t="s">
        <v>1356</v>
      </c>
      <c r="G159" s="197" t="s">
        <v>514</v>
      </c>
      <c r="H159" s="198">
        <v>3</v>
      </c>
      <c r="I159" s="199"/>
      <c r="J159" s="200">
        <f t="shared" si="10"/>
        <v>0</v>
      </c>
      <c r="K159" s="201"/>
      <c r="L159" s="38"/>
      <c r="M159" s="202" t="s">
        <v>1</v>
      </c>
      <c r="N159" s="203" t="s">
        <v>42</v>
      </c>
      <c r="O159" s="70"/>
      <c r="P159" s="204">
        <f t="shared" si="11"/>
        <v>0</v>
      </c>
      <c r="Q159" s="204">
        <v>0</v>
      </c>
      <c r="R159" s="204">
        <f t="shared" si="12"/>
        <v>0</v>
      </c>
      <c r="S159" s="204">
        <v>0</v>
      </c>
      <c r="T159" s="205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274</v>
      </c>
      <c r="AT159" s="206" t="s">
        <v>154</v>
      </c>
      <c r="AU159" s="206" t="s">
        <v>85</v>
      </c>
      <c r="AY159" s="16" t="s">
        <v>153</v>
      </c>
      <c r="BE159" s="207">
        <f t="shared" si="14"/>
        <v>0</v>
      </c>
      <c r="BF159" s="207">
        <f t="shared" si="15"/>
        <v>0</v>
      </c>
      <c r="BG159" s="207">
        <f t="shared" si="16"/>
        <v>0</v>
      </c>
      <c r="BH159" s="207">
        <f t="shared" si="17"/>
        <v>0</v>
      </c>
      <c r="BI159" s="207">
        <f t="shared" si="18"/>
        <v>0</v>
      </c>
      <c r="BJ159" s="16" t="s">
        <v>85</v>
      </c>
      <c r="BK159" s="207">
        <f t="shared" si="19"/>
        <v>0</v>
      </c>
      <c r="BL159" s="16" t="s">
        <v>274</v>
      </c>
      <c r="BM159" s="206" t="s">
        <v>542</v>
      </c>
    </row>
    <row r="160" spans="1:65" s="2" customFormat="1" ht="16.5" customHeight="1">
      <c r="A160" s="33"/>
      <c r="B160" s="34"/>
      <c r="C160" s="194" t="s">
        <v>362</v>
      </c>
      <c r="D160" s="194" t="s">
        <v>154</v>
      </c>
      <c r="E160" s="195" t="s">
        <v>1264</v>
      </c>
      <c r="F160" s="196" t="s">
        <v>1357</v>
      </c>
      <c r="G160" s="197" t="s">
        <v>514</v>
      </c>
      <c r="H160" s="198">
        <v>20</v>
      </c>
      <c r="I160" s="199"/>
      <c r="J160" s="200">
        <f t="shared" si="10"/>
        <v>0</v>
      </c>
      <c r="K160" s="201"/>
      <c r="L160" s="38"/>
      <c r="M160" s="202" t="s">
        <v>1</v>
      </c>
      <c r="N160" s="203" t="s">
        <v>42</v>
      </c>
      <c r="O160" s="70"/>
      <c r="P160" s="204">
        <f t="shared" si="11"/>
        <v>0</v>
      </c>
      <c r="Q160" s="204">
        <v>0</v>
      </c>
      <c r="R160" s="204">
        <f t="shared" si="12"/>
        <v>0</v>
      </c>
      <c r="S160" s="204">
        <v>0</v>
      </c>
      <c r="T160" s="205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6" t="s">
        <v>274</v>
      </c>
      <c r="AT160" s="206" t="s">
        <v>154</v>
      </c>
      <c r="AU160" s="206" t="s">
        <v>85</v>
      </c>
      <c r="AY160" s="16" t="s">
        <v>153</v>
      </c>
      <c r="BE160" s="207">
        <f t="shared" si="14"/>
        <v>0</v>
      </c>
      <c r="BF160" s="207">
        <f t="shared" si="15"/>
        <v>0</v>
      </c>
      <c r="BG160" s="207">
        <f t="shared" si="16"/>
        <v>0</v>
      </c>
      <c r="BH160" s="207">
        <f t="shared" si="17"/>
        <v>0</v>
      </c>
      <c r="BI160" s="207">
        <f t="shared" si="18"/>
        <v>0</v>
      </c>
      <c r="BJ160" s="16" t="s">
        <v>85</v>
      </c>
      <c r="BK160" s="207">
        <f t="shared" si="19"/>
        <v>0</v>
      </c>
      <c r="BL160" s="16" t="s">
        <v>274</v>
      </c>
      <c r="BM160" s="206" t="s">
        <v>554</v>
      </c>
    </row>
    <row r="161" spans="1:65" s="11" customFormat="1" ht="25.9" customHeight="1">
      <c r="B161" s="180"/>
      <c r="C161" s="181"/>
      <c r="D161" s="182" t="s">
        <v>76</v>
      </c>
      <c r="E161" s="183" t="s">
        <v>1294</v>
      </c>
      <c r="F161" s="183" t="s">
        <v>1358</v>
      </c>
      <c r="G161" s="181"/>
      <c r="H161" s="181"/>
      <c r="I161" s="184"/>
      <c r="J161" s="185">
        <f>BK161</f>
        <v>0</v>
      </c>
      <c r="K161" s="181"/>
      <c r="L161" s="186"/>
      <c r="M161" s="187"/>
      <c r="N161" s="188"/>
      <c r="O161" s="188"/>
      <c r="P161" s="189">
        <f>SUM(P162:P166)</f>
        <v>0</v>
      </c>
      <c r="Q161" s="188"/>
      <c r="R161" s="189">
        <f>SUM(R162:R166)</f>
        <v>0</v>
      </c>
      <c r="S161" s="188"/>
      <c r="T161" s="190">
        <f>SUM(T162:T166)</f>
        <v>0</v>
      </c>
      <c r="AR161" s="191" t="s">
        <v>87</v>
      </c>
      <c r="AT161" s="192" t="s">
        <v>76</v>
      </c>
      <c r="AU161" s="192" t="s">
        <v>77</v>
      </c>
      <c r="AY161" s="191" t="s">
        <v>153</v>
      </c>
      <c r="BK161" s="193">
        <f>SUM(BK162:BK166)</f>
        <v>0</v>
      </c>
    </row>
    <row r="162" spans="1:65" s="2" customFormat="1" ht="16.5" customHeight="1">
      <c r="A162" s="33"/>
      <c r="B162" s="34"/>
      <c r="C162" s="194" t="s">
        <v>367</v>
      </c>
      <c r="D162" s="194" t="s">
        <v>154</v>
      </c>
      <c r="E162" s="195" t="s">
        <v>1266</v>
      </c>
      <c r="F162" s="196" t="s">
        <v>1359</v>
      </c>
      <c r="G162" s="197" t="s">
        <v>277</v>
      </c>
      <c r="H162" s="198">
        <v>160</v>
      </c>
      <c r="I162" s="199"/>
      <c r="J162" s="200">
        <f>ROUND(I162*H162,2)</f>
        <v>0</v>
      </c>
      <c r="K162" s="201"/>
      <c r="L162" s="38"/>
      <c r="M162" s="202" t="s">
        <v>1</v>
      </c>
      <c r="N162" s="203" t="s">
        <v>42</v>
      </c>
      <c r="O162" s="70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6" t="s">
        <v>274</v>
      </c>
      <c r="AT162" s="206" t="s">
        <v>154</v>
      </c>
      <c r="AU162" s="206" t="s">
        <v>85</v>
      </c>
      <c r="AY162" s="16" t="s">
        <v>153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85</v>
      </c>
      <c r="BK162" s="207">
        <f>ROUND(I162*H162,2)</f>
        <v>0</v>
      </c>
      <c r="BL162" s="16" t="s">
        <v>274</v>
      </c>
      <c r="BM162" s="206" t="s">
        <v>562</v>
      </c>
    </row>
    <row r="163" spans="1:65" s="2" customFormat="1" ht="16.5" customHeight="1">
      <c r="A163" s="33"/>
      <c r="B163" s="34"/>
      <c r="C163" s="194" t="s">
        <v>373</v>
      </c>
      <c r="D163" s="194" t="s">
        <v>154</v>
      </c>
      <c r="E163" s="195" t="s">
        <v>1268</v>
      </c>
      <c r="F163" s="196" t="s">
        <v>1360</v>
      </c>
      <c r="G163" s="197" t="s">
        <v>514</v>
      </c>
      <c r="H163" s="198">
        <v>2</v>
      </c>
      <c r="I163" s="199"/>
      <c r="J163" s="200">
        <f>ROUND(I163*H163,2)</f>
        <v>0</v>
      </c>
      <c r="K163" s="201"/>
      <c r="L163" s="38"/>
      <c r="M163" s="202" t="s">
        <v>1</v>
      </c>
      <c r="N163" s="203" t="s">
        <v>42</v>
      </c>
      <c r="O163" s="70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6" t="s">
        <v>274</v>
      </c>
      <c r="AT163" s="206" t="s">
        <v>154</v>
      </c>
      <c r="AU163" s="206" t="s">
        <v>85</v>
      </c>
      <c r="AY163" s="16" t="s">
        <v>153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85</v>
      </c>
      <c r="BK163" s="207">
        <f>ROUND(I163*H163,2)</f>
        <v>0</v>
      </c>
      <c r="BL163" s="16" t="s">
        <v>274</v>
      </c>
      <c r="BM163" s="206" t="s">
        <v>571</v>
      </c>
    </row>
    <row r="164" spans="1:65" s="2" customFormat="1" ht="16.5" customHeight="1">
      <c r="A164" s="33"/>
      <c r="B164" s="34"/>
      <c r="C164" s="194" t="s">
        <v>378</v>
      </c>
      <c r="D164" s="194" t="s">
        <v>154</v>
      </c>
      <c r="E164" s="195" t="s">
        <v>1270</v>
      </c>
      <c r="F164" s="196" t="s">
        <v>1361</v>
      </c>
      <c r="G164" s="197" t="s">
        <v>514</v>
      </c>
      <c r="H164" s="198">
        <v>1</v>
      </c>
      <c r="I164" s="199"/>
      <c r="J164" s="200">
        <f>ROUND(I164*H164,2)</f>
        <v>0</v>
      </c>
      <c r="K164" s="201"/>
      <c r="L164" s="38"/>
      <c r="M164" s="202" t="s">
        <v>1</v>
      </c>
      <c r="N164" s="203" t="s">
        <v>42</v>
      </c>
      <c r="O164" s="70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6" t="s">
        <v>274</v>
      </c>
      <c r="AT164" s="206" t="s">
        <v>154</v>
      </c>
      <c r="AU164" s="206" t="s">
        <v>85</v>
      </c>
      <c r="AY164" s="16" t="s">
        <v>153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85</v>
      </c>
      <c r="BK164" s="207">
        <f>ROUND(I164*H164,2)</f>
        <v>0</v>
      </c>
      <c r="BL164" s="16" t="s">
        <v>274</v>
      </c>
      <c r="BM164" s="206" t="s">
        <v>582</v>
      </c>
    </row>
    <row r="165" spans="1:65" s="2" customFormat="1" ht="16.5" customHeight="1">
      <c r="A165" s="33"/>
      <c r="B165" s="34"/>
      <c r="C165" s="194" t="s">
        <v>383</v>
      </c>
      <c r="D165" s="194" t="s">
        <v>154</v>
      </c>
      <c r="E165" s="195" t="s">
        <v>1272</v>
      </c>
      <c r="F165" s="196" t="s">
        <v>1362</v>
      </c>
      <c r="G165" s="197" t="s">
        <v>514</v>
      </c>
      <c r="H165" s="198">
        <v>2</v>
      </c>
      <c r="I165" s="199"/>
      <c r="J165" s="200">
        <f>ROUND(I165*H165,2)</f>
        <v>0</v>
      </c>
      <c r="K165" s="201"/>
      <c r="L165" s="38"/>
      <c r="M165" s="202" t="s">
        <v>1</v>
      </c>
      <c r="N165" s="203" t="s">
        <v>42</v>
      </c>
      <c r="O165" s="70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6" t="s">
        <v>274</v>
      </c>
      <c r="AT165" s="206" t="s">
        <v>154</v>
      </c>
      <c r="AU165" s="206" t="s">
        <v>85</v>
      </c>
      <c r="AY165" s="16" t="s">
        <v>153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85</v>
      </c>
      <c r="BK165" s="207">
        <f>ROUND(I165*H165,2)</f>
        <v>0</v>
      </c>
      <c r="BL165" s="16" t="s">
        <v>274</v>
      </c>
      <c r="BM165" s="206" t="s">
        <v>593</v>
      </c>
    </row>
    <row r="166" spans="1:65" s="2" customFormat="1" ht="16.5" customHeight="1">
      <c r="A166" s="33"/>
      <c r="B166" s="34"/>
      <c r="C166" s="194" t="s">
        <v>391</v>
      </c>
      <c r="D166" s="194" t="s">
        <v>154</v>
      </c>
      <c r="E166" s="195" t="s">
        <v>1274</v>
      </c>
      <c r="F166" s="196" t="s">
        <v>1363</v>
      </c>
      <c r="G166" s="197" t="s">
        <v>514</v>
      </c>
      <c r="H166" s="198">
        <v>1</v>
      </c>
      <c r="I166" s="199"/>
      <c r="J166" s="200">
        <f>ROUND(I166*H166,2)</f>
        <v>0</v>
      </c>
      <c r="K166" s="201"/>
      <c r="L166" s="38"/>
      <c r="M166" s="202" t="s">
        <v>1</v>
      </c>
      <c r="N166" s="203" t="s">
        <v>42</v>
      </c>
      <c r="O166" s="70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6" t="s">
        <v>274</v>
      </c>
      <c r="AT166" s="206" t="s">
        <v>154</v>
      </c>
      <c r="AU166" s="206" t="s">
        <v>85</v>
      </c>
      <c r="AY166" s="16" t="s">
        <v>153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85</v>
      </c>
      <c r="BK166" s="207">
        <f>ROUND(I166*H166,2)</f>
        <v>0</v>
      </c>
      <c r="BL166" s="16" t="s">
        <v>274</v>
      </c>
      <c r="BM166" s="206" t="s">
        <v>602</v>
      </c>
    </row>
    <row r="167" spans="1:65" s="11" customFormat="1" ht="25.9" customHeight="1">
      <c r="B167" s="180"/>
      <c r="C167" s="181"/>
      <c r="D167" s="182" t="s">
        <v>76</v>
      </c>
      <c r="E167" s="183" t="s">
        <v>1364</v>
      </c>
      <c r="F167" s="183" t="s">
        <v>1365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SUM(P168:P172)</f>
        <v>0</v>
      </c>
      <c r="Q167" s="188"/>
      <c r="R167" s="189">
        <f>SUM(R168:R172)</f>
        <v>0</v>
      </c>
      <c r="S167" s="188"/>
      <c r="T167" s="190">
        <f>SUM(T168:T172)</f>
        <v>0</v>
      </c>
      <c r="AR167" s="191" t="s">
        <v>87</v>
      </c>
      <c r="AT167" s="192" t="s">
        <v>76</v>
      </c>
      <c r="AU167" s="192" t="s">
        <v>77</v>
      </c>
      <c r="AY167" s="191" t="s">
        <v>153</v>
      </c>
      <c r="BK167" s="193">
        <f>SUM(BK168:BK172)</f>
        <v>0</v>
      </c>
    </row>
    <row r="168" spans="1:65" s="2" customFormat="1" ht="16.5" customHeight="1">
      <c r="A168" s="33"/>
      <c r="B168" s="34"/>
      <c r="C168" s="194" t="s">
        <v>400</v>
      </c>
      <c r="D168" s="194" t="s">
        <v>154</v>
      </c>
      <c r="E168" s="195" t="s">
        <v>1276</v>
      </c>
      <c r="F168" s="196" t="s">
        <v>1353</v>
      </c>
      <c r="G168" s="197" t="s">
        <v>277</v>
      </c>
      <c r="H168" s="198">
        <v>40</v>
      </c>
      <c r="I168" s="199"/>
      <c r="J168" s="200">
        <f>ROUND(I168*H168,2)</f>
        <v>0</v>
      </c>
      <c r="K168" s="201"/>
      <c r="L168" s="38"/>
      <c r="M168" s="202" t="s">
        <v>1</v>
      </c>
      <c r="N168" s="203" t="s">
        <v>42</v>
      </c>
      <c r="O168" s="70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274</v>
      </c>
      <c r="AT168" s="206" t="s">
        <v>154</v>
      </c>
      <c r="AU168" s="206" t="s">
        <v>85</v>
      </c>
      <c r="AY168" s="16" t="s">
        <v>153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85</v>
      </c>
      <c r="BK168" s="207">
        <f>ROUND(I168*H168,2)</f>
        <v>0</v>
      </c>
      <c r="BL168" s="16" t="s">
        <v>274</v>
      </c>
      <c r="BM168" s="206" t="s">
        <v>610</v>
      </c>
    </row>
    <row r="169" spans="1:65" s="2" customFormat="1" ht="21.75" customHeight="1">
      <c r="A169" s="33"/>
      <c r="B169" s="34"/>
      <c r="C169" s="194" t="s">
        <v>405</v>
      </c>
      <c r="D169" s="194" t="s">
        <v>154</v>
      </c>
      <c r="E169" s="195" t="s">
        <v>1278</v>
      </c>
      <c r="F169" s="196" t="s">
        <v>1366</v>
      </c>
      <c r="G169" s="197" t="s">
        <v>514</v>
      </c>
      <c r="H169" s="198">
        <v>2</v>
      </c>
      <c r="I169" s="199"/>
      <c r="J169" s="200">
        <f>ROUND(I169*H169,2)</f>
        <v>0</v>
      </c>
      <c r="K169" s="201"/>
      <c r="L169" s="38"/>
      <c r="M169" s="202" t="s">
        <v>1</v>
      </c>
      <c r="N169" s="203" t="s">
        <v>42</v>
      </c>
      <c r="O169" s="70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6" t="s">
        <v>274</v>
      </c>
      <c r="AT169" s="206" t="s">
        <v>154</v>
      </c>
      <c r="AU169" s="206" t="s">
        <v>85</v>
      </c>
      <c r="AY169" s="16" t="s">
        <v>153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85</v>
      </c>
      <c r="BK169" s="207">
        <f>ROUND(I169*H169,2)</f>
        <v>0</v>
      </c>
      <c r="BL169" s="16" t="s">
        <v>274</v>
      </c>
      <c r="BM169" s="206" t="s">
        <v>618</v>
      </c>
    </row>
    <row r="170" spans="1:65" s="2" customFormat="1" ht="21.75" customHeight="1">
      <c r="A170" s="33"/>
      <c r="B170" s="34"/>
      <c r="C170" s="194" t="s">
        <v>408</v>
      </c>
      <c r="D170" s="194" t="s">
        <v>154</v>
      </c>
      <c r="E170" s="195" t="s">
        <v>1280</v>
      </c>
      <c r="F170" s="196" t="s">
        <v>1367</v>
      </c>
      <c r="G170" s="197" t="s">
        <v>514</v>
      </c>
      <c r="H170" s="198">
        <v>2</v>
      </c>
      <c r="I170" s="199"/>
      <c r="J170" s="200">
        <f>ROUND(I170*H170,2)</f>
        <v>0</v>
      </c>
      <c r="K170" s="201"/>
      <c r="L170" s="38"/>
      <c r="M170" s="202" t="s">
        <v>1</v>
      </c>
      <c r="N170" s="203" t="s">
        <v>42</v>
      </c>
      <c r="O170" s="70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6" t="s">
        <v>274</v>
      </c>
      <c r="AT170" s="206" t="s">
        <v>154</v>
      </c>
      <c r="AU170" s="206" t="s">
        <v>85</v>
      </c>
      <c r="AY170" s="16" t="s">
        <v>153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85</v>
      </c>
      <c r="BK170" s="207">
        <f>ROUND(I170*H170,2)</f>
        <v>0</v>
      </c>
      <c r="BL170" s="16" t="s">
        <v>274</v>
      </c>
      <c r="BM170" s="206" t="s">
        <v>626</v>
      </c>
    </row>
    <row r="171" spans="1:65" s="2" customFormat="1" ht="21.75" customHeight="1">
      <c r="A171" s="33"/>
      <c r="B171" s="34"/>
      <c r="C171" s="194" t="s">
        <v>413</v>
      </c>
      <c r="D171" s="194" t="s">
        <v>154</v>
      </c>
      <c r="E171" s="195" t="s">
        <v>1282</v>
      </c>
      <c r="F171" s="196" t="s">
        <v>1368</v>
      </c>
      <c r="G171" s="197" t="s">
        <v>514</v>
      </c>
      <c r="H171" s="198">
        <v>2</v>
      </c>
      <c r="I171" s="199"/>
      <c r="J171" s="200">
        <f>ROUND(I171*H171,2)</f>
        <v>0</v>
      </c>
      <c r="K171" s="201"/>
      <c r="L171" s="38"/>
      <c r="M171" s="202" t="s">
        <v>1</v>
      </c>
      <c r="N171" s="203" t="s">
        <v>42</v>
      </c>
      <c r="O171" s="70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6" t="s">
        <v>274</v>
      </c>
      <c r="AT171" s="206" t="s">
        <v>154</v>
      </c>
      <c r="AU171" s="206" t="s">
        <v>85</v>
      </c>
      <c r="AY171" s="16" t="s">
        <v>153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85</v>
      </c>
      <c r="BK171" s="207">
        <f>ROUND(I171*H171,2)</f>
        <v>0</v>
      </c>
      <c r="BL171" s="16" t="s">
        <v>274</v>
      </c>
      <c r="BM171" s="206" t="s">
        <v>634</v>
      </c>
    </row>
    <row r="172" spans="1:65" s="2" customFormat="1" ht="16.5" customHeight="1">
      <c r="A172" s="33"/>
      <c r="B172" s="34"/>
      <c r="C172" s="194" t="s">
        <v>418</v>
      </c>
      <c r="D172" s="194" t="s">
        <v>154</v>
      </c>
      <c r="E172" s="195" t="s">
        <v>1284</v>
      </c>
      <c r="F172" s="196" t="s">
        <v>1369</v>
      </c>
      <c r="G172" s="197" t="s">
        <v>514</v>
      </c>
      <c r="H172" s="198">
        <v>1</v>
      </c>
      <c r="I172" s="199"/>
      <c r="J172" s="200">
        <f>ROUND(I172*H172,2)</f>
        <v>0</v>
      </c>
      <c r="K172" s="201"/>
      <c r="L172" s="38"/>
      <c r="M172" s="202" t="s">
        <v>1</v>
      </c>
      <c r="N172" s="203" t="s">
        <v>42</v>
      </c>
      <c r="O172" s="70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6" t="s">
        <v>274</v>
      </c>
      <c r="AT172" s="206" t="s">
        <v>154</v>
      </c>
      <c r="AU172" s="206" t="s">
        <v>85</v>
      </c>
      <c r="AY172" s="16" t="s">
        <v>153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" t="s">
        <v>85</v>
      </c>
      <c r="BK172" s="207">
        <f>ROUND(I172*H172,2)</f>
        <v>0</v>
      </c>
      <c r="BL172" s="16" t="s">
        <v>274</v>
      </c>
      <c r="BM172" s="206" t="s">
        <v>643</v>
      </c>
    </row>
    <row r="173" spans="1:65" s="11" customFormat="1" ht="25.9" customHeight="1">
      <c r="B173" s="180"/>
      <c r="C173" s="181"/>
      <c r="D173" s="182" t="s">
        <v>76</v>
      </c>
      <c r="E173" s="183" t="s">
        <v>1370</v>
      </c>
      <c r="F173" s="183" t="s">
        <v>1371</v>
      </c>
      <c r="G173" s="181"/>
      <c r="H173" s="181"/>
      <c r="I173" s="184"/>
      <c r="J173" s="185">
        <f>BK173</f>
        <v>0</v>
      </c>
      <c r="K173" s="181"/>
      <c r="L173" s="186"/>
      <c r="M173" s="187"/>
      <c r="N173" s="188"/>
      <c r="O173" s="188"/>
      <c r="P173" s="189">
        <f>SUM(P174:P177)</f>
        <v>0</v>
      </c>
      <c r="Q173" s="188"/>
      <c r="R173" s="189">
        <f>SUM(R174:R177)</f>
        <v>0</v>
      </c>
      <c r="S173" s="188"/>
      <c r="T173" s="190">
        <f>SUM(T174:T177)</f>
        <v>0</v>
      </c>
      <c r="AR173" s="191" t="s">
        <v>87</v>
      </c>
      <c r="AT173" s="192" t="s">
        <v>76</v>
      </c>
      <c r="AU173" s="192" t="s">
        <v>77</v>
      </c>
      <c r="AY173" s="191" t="s">
        <v>153</v>
      </c>
      <c r="BK173" s="193">
        <f>SUM(BK174:BK177)</f>
        <v>0</v>
      </c>
    </row>
    <row r="174" spans="1:65" s="2" customFormat="1" ht="16.5" customHeight="1">
      <c r="A174" s="33"/>
      <c r="B174" s="34"/>
      <c r="C174" s="194" t="s">
        <v>423</v>
      </c>
      <c r="D174" s="194" t="s">
        <v>154</v>
      </c>
      <c r="E174" s="195" t="s">
        <v>1286</v>
      </c>
      <c r="F174" s="196" t="s">
        <v>1372</v>
      </c>
      <c r="G174" s="197" t="s">
        <v>514</v>
      </c>
      <c r="H174" s="198">
        <v>2</v>
      </c>
      <c r="I174" s="199"/>
      <c r="J174" s="200">
        <f>ROUND(I174*H174,2)</f>
        <v>0</v>
      </c>
      <c r="K174" s="201"/>
      <c r="L174" s="38"/>
      <c r="M174" s="202" t="s">
        <v>1</v>
      </c>
      <c r="N174" s="203" t="s">
        <v>42</v>
      </c>
      <c r="O174" s="70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6" t="s">
        <v>274</v>
      </c>
      <c r="AT174" s="206" t="s">
        <v>154</v>
      </c>
      <c r="AU174" s="206" t="s">
        <v>85</v>
      </c>
      <c r="AY174" s="16" t="s">
        <v>153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6" t="s">
        <v>85</v>
      </c>
      <c r="BK174" s="207">
        <f>ROUND(I174*H174,2)</f>
        <v>0</v>
      </c>
      <c r="BL174" s="16" t="s">
        <v>274</v>
      </c>
      <c r="BM174" s="206" t="s">
        <v>651</v>
      </c>
    </row>
    <row r="175" spans="1:65" s="2" customFormat="1" ht="16.5" customHeight="1">
      <c r="A175" s="33"/>
      <c r="B175" s="34"/>
      <c r="C175" s="194" t="s">
        <v>428</v>
      </c>
      <c r="D175" s="194" t="s">
        <v>154</v>
      </c>
      <c r="E175" s="195" t="s">
        <v>1288</v>
      </c>
      <c r="F175" s="196" t="s">
        <v>1373</v>
      </c>
      <c r="G175" s="197" t="s">
        <v>277</v>
      </c>
      <c r="H175" s="198">
        <v>120</v>
      </c>
      <c r="I175" s="199"/>
      <c r="J175" s="200">
        <f>ROUND(I175*H175,2)</f>
        <v>0</v>
      </c>
      <c r="K175" s="201"/>
      <c r="L175" s="38"/>
      <c r="M175" s="202" t="s">
        <v>1</v>
      </c>
      <c r="N175" s="203" t="s">
        <v>42</v>
      </c>
      <c r="O175" s="70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6" t="s">
        <v>274</v>
      </c>
      <c r="AT175" s="206" t="s">
        <v>154</v>
      </c>
      <c r="AU175" s="206" t="s">
        <v>85</v>
      </c>
      <c r="AY175" s="16" t="s">
        <v>153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6" t="s">
        <v>85</v>
      </c>
      <c r="BK175" s="207">
        <f>ROUND(I175*H175,2)</f>
        <v>0</v>
      </c>
      <c r="BL175" s="16" t="s">
        <v>274</v>
      </c>
      <c r="BM175" s="206" t="s">
        <v>659</v>
      </c>
    </row>
    <row r="176" spans="1:65" s="2" customFormat="1" ht="21.75" customHeight="1">
      <c r="A176" s="33"/>
      <c r="B176" s="34"/>
      <c r="C176" s="194" t="s">
        <v>445</v>
      </c>
      <c r="D176" s="194" t="s">
        <v>154</v>
      </c>
      <c r="E176" s="195" t="s">
        <v>1290</v>
      </c>
      <c r="F176" s="196" t="s">
        <v>1374</v>
      </c>
      <c r="G176" s="197" t="s">
        <v>514</v>
      </c>
      <c r="H176" s="198">
        <v>4</v>
      </c>
      <c r="I176" s="199"/>
      <c r="J176" s="200">
        <f>ROUND(I176*H176,2)</f>
        <v>0</v>
      </c>
      <c r="K176" s="201"/>
      <c r="L176" s="38"/>
      <c r="M176" s="202" t="s">
        <v>1</v>
      </c>
      <c r="N176" s="203" t="s">
        <v>42</v>
      </c>
      <c r="O176" s="70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6" t="s">
        <v>274</v>
      </c>
      <c r="AT176" s="206" t="s">
        <v>154</v>
      </c>
      <c r="AU176" s="206" t="s">
        <v>85</v>
      </c>
      <c r="AY176" s="16" t="s">
        <v>153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85</v>
      </c>
      <c r="BK176" s="207">
        <f>ROUND(I176*H176,2)</f>
        <v>0</v>
      </c>
      <c r="BL176" s="16" t="s">
        <v>274</v>
      </c>
      <c r="BM176" s="206" t="s">
        <v>668</v>
      </c>
    </row>
    <row r="177" spans="1:65" s="2" customFormat="1" ht="16.5" customHeight="1">
      <c r="A177" s="33"/>
      <c r="B177" s="34"/>
      <c r="C177" s="194" t="s">
        <v>457</v>
      </c>
      <c r="D177" s="194" t="s">
        <v>154</v>
      </c>
      <c r="E177" s="195" t="s">
        <v>1292</v>
      </c>
      <c r="F177" s="196" t="s">
        <v>1375</v>
      </c>
      <c r="G177" s="197" t="s">
        <v>514</v>
      </c>
      <c r="H177" s="198">
        <v>2</v>
      </c>
      <c r="I177" s="199"/>
      <c r="J177" s="200">
        <f>ROUND(I177*H177,2)</f>
        <v>0</v>
      </c>
      <c r="K177" s="201"/>
      <c r="L177" s="38"/>
      <c r="M177" s="202" t="s">
        <v>1</v>
      </c>
      <c r="N177" s="203" t="s">
        <v>42</v>
      </c>
      <c r="O177" s="70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6" t="s">
        <v>274</v>
      </c>
      <c r="AT177" s="206" t="s">
        <v>154</v>
      </c>
      <c r="AU177" s="206" t="s">
        <v>85</v>
      </c>
      <c r="AY177" s="16" t="s">
        <v>153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85</v>
      </c>
      <c r="BK177" s="207">
        <f>ROUND(I177*H177,2)</f>
        <v>0</v>
      </c>
      <c r="BL177" s="16" t="s">
        <v>274</v>
      </c>
      <c r="BM177" s="206" t="s">
        <v>677</v>
      </c>
    </row>
    <row r="178" spans="1:65" s="11" customFormat="1" ht="25.9" customHeight="1">
      <c r="B178" s="180"/>
      <c r="C178" s="181"/>
      <c r="D178" s="182" t="s">
        <v>76</v>
      </c>
      <c r="E178" s="183" t="s">
        <v>1376</v>
      </c>
      <c r="F178" s="183" t="s">
        <v>1377</v>
      </c>
      <c r="G178" s="181"/>
      <c r="H178" s="181"/>
      <c r="I178" s="184"/>
      <c r="J178" s="185">
        <f>BK178</f>
        <v>0</v>
      </c>
      <c r="K178" s="181"/>
      <c r="L178" s="186"/>
      <c r="M178" s="187"/>
      <c r="N178" s="188"/>
      <c r="O178" s="188"/>
      <c r="P178" s="189">
        <f>SUM(P179:P182)</f>
        <v>0</v>
      </c>
      <c r="Q178" s="188"/>
      <c r="R178" s="189">
        <f>SUM(R179:R182)</f>
        <v>0</v>
      </c>
      <c r="S178" s="188"/>
      <c r="T178" s="190">
        <f>SUM(T179:T182)</f>
        <v>0</v>
      </c>
      <c r="AR178" s="191" t="s">
        <v>87</v>
      </c>
      <c r="AT178" s="192" t="s">
        <v>76</v>
      </c>
      <c r="AU178" s="192" t="s">
        <v>77</v>
      </c>
      <c r="AY178" s="191" t="s">
        <v>153</v>
      </c>
      <c r="BK178" s="193">
        <f>SUM(BK179:BK182)</f>
        <v>0</v>
      </c>
    </row>
    <row r="179" spans="1:65" s="2" customFormat="1" ht="16.5" customHeight="1">
      <c r="A179" s="33"/>
      <c r="B179" s="34"/>
      <c r="C179" s="194" t="s">
        <v>464</v>
      </c>
      <c r="D179" s="194" t="s">
        <v>154</v>
      </c>
      <c r="E179" s="195" t="s">
        <v>1296</v>
      </c>
      <c r="F179" s="196" t="s">
        <v>1378</v>
      </c>
      <c r="G179" s="197" t="s">
        <v>514</v>
      </c>
      <c r="H179" s="198">
        <v>1</v>
      </c>
      <c r="I179" s="199"/>
      <c r="J179" s="200">
        <f>ROUND(I179*H179,2)</f>
        <v>0</v>
      </c>
      <c r="K179" s="201"/>
      <c r="L179" s="38"/>
      <c r="M179" s="202" t="s">
        <v>1</v>
      </c>
      <c r="N179" s="203" t="s">
        <v>42</v>
      </c>
      <c r="O179" s="70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6" t="s">
        <v>274</v>
      </c>
      <c r="AT179" s="206" t="s">
        <v>154</v>
      </c>
      <c r="AU179" s="206" t="s">
        <v>85</v>
      </c>
      <c r="AY179" s="16" t="s">
        <v>153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85</v>
      </c>
      <c r="BK179" s="207">
        <f>ROUND(I179*H179,2)</f>
        <v>0</v>
      </c>
      <c r="BL179" s="16" t="s">
        <v>274</v>
      </c>
      <c r="BM179" s="206" t="s">
        <v>687</v>
      </c>
    </row>
    <row r="180" spans="1:65" s="2" customFormat="1" ht="33" customHeight="1">
      <c r="A180" s="33"/>
      <c r="B180" s="34"/>
      <c r="C180" s="194" t="s">
        <v>468</v>
      </c>
      <c r="D180" s="194" t="s">
        <v>154</v>
      </c>
      <c r="E180" s="195" t="s">
        <v>1299</v>
      </c>
      <c r="F180" s="196" t="s">
        <v>1379</v>
      </c>
      <c r="G180" s="197" t="s">
        <v>514</v>
      </c>
      <c r="H180" s="198">
        <v>1</v>
      </c>
      <c r="I180" s="199"/>
      <c r="J180" s="200">
        <f>ROUND(I180*H180,2)</f>
        <v>0</v>
      </c>
      <c r="K180" s="201"/>
      <c r="L180" s="38"/>
      <c r="M180" s="202" t="s">
        <v>1</v>
      </c>
      <c r="N180" s="203" t="s">
        <v>42</v>
      </c>
      <c r="O180" s="70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6" t="s">
        <v>274</v>
      </c>
      <c r="AT180" s="206" t="s">
        <v>154</v>
      </c>
      <c r="AU180" s="206" t="s">
        <v>85</v>
      </c>
      <c r="AY180" s="16" t="s">
        <v>153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85</v>
      </c>
      <c r="BK180" s="207">
        <f>ROUND(I180*H180,2)</f>
        <v>0</v>
      </c>
      <c r="BL180" s="16" t="s">
        <v>274</v>
      </c>
      <c r="BM180" s="206" t="s">
        <v>695</v>
      </c>
    </row>
    <row r="181" spans="1:65" s="2" customFormat="1" ht="16.5" customHeight="1">
      <c r="A181" s="33"/>
      <c r="B181" s="34"/>
      <c r="C181" s="194" t="s">
        <v>472</v>
      </c>
      <c r="D181" s="194" t="s">
        <v>154</v>
      </c>
      <c r="E181" s="195" t="s">
        <v>1301</v>
      </c>
      <c r="F181" s="196" t="s">
        <v>1380</v>
      </c>
      <c r="G181" s="197" t="s">
        <v>277</v>
      </c>
      <c r="H181" s="198">
        <v>120</v>
      </c>
      <c r="I181" s="199"/>
      <c r="J181" s="200">
        <f>ROUND(I181*H181,2)</f>
        <v>0</v>
      </c>
      <c r="K181" s="201"/>
      <c r="L181" s="38"/>
      <c r="M181" s="202" t="s">
        <v>1</v>
      </c>
      <c r="N181" s="203" t="s">
        <v>42</v>
      </c>
      <c r="O181" s="70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6" t="s">
        <v>274</v>
      </c>
      <c r="AT181" s="206" t="s">
        <v>154</v>
      </c>
      <c r="AU181" s="206" t="s">
        <v>85</v>
      </c>
      <c r="AY181" s="16" t="s">
        <v>153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6" t="s">
        <v>85</v>
      </c>
      <c r="BK181" s="207">
        <f>ROUND(I181*H181,2)</f>
        <v>0</v>
      </c>
      <c r="BL181" s="16" t="s">
        <v>274</v>
      </c>
      <c r="BM181" s="206" t="s">
        <v>704</v>
      </c>
    </row>
    <row r="182" spans="1:65" s="2" customFormat="1" ht="16.5" customHeight="1">
      <c r="A182" s="33"/>
      <c r="B182" s="34"/>
      <c r="C182" s="194" t="s">
        <v>476</v>
      </c>
      <c r="D182" s="194" t="s">
        <v>154</v>
      </c>
      <c r="E182" s="195" t="s">
        <v>1303</v>
      </c>
      <c r="F182" s="196" t="s">
        <v>1381</v>
      </c>
      <c r="G182" s="197" t="s">
        <v>514</v>
      </c>
      <c r="H182" s="198">
        <v>2</v>
      </c>
      <c r="I182" s="199"/>
      <c r="J182" s="200">
        <f>ROUND(I182*H182,2)</f>
        <v>0</v>
      </c>
      <c r="K182" s="201"/>
      <c r="L182" s="38"/>
      <c r="M182" s="202" t="s">
        <v>1</v>
      </c>
      <c r="N182" s="203" t="s">
        <v>42</v>
      </c>
      <c r="O182" s="70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6" t="s">
        <v>274</v>
      </c>
      <c r="AT182" s="206" t="s">
        <v>154</v>
      </c>
      <c r="AU182" s="206" t="s">
        <v>85</v>
      </c>
      <c r="AY182" s="16" t="s">
        <v>153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85</v>
      </c>
      <c r="BK182" s="207">
        <f>ROUND(I182*H182,2)</f>
        <v>0</v>
      </c>
      <c r="BL182" s="16" t="s">
        <v>274</v>
      </c>
      <c r="BM182" s="206" t="s">
        <v>712</v>
      </c>
    </row>
    <row r="183" spans="1:65" s="11" customFormat="1" ht="25.9" customHeight="1">
      <c r="B183" s="180"/>
      <c r="C183" s="181"/>
      <c r="D183" s="182" t="s">
        <v>76</v>
      </c>
      <c r="E183" s="183" t="s">
        <v>1382</v>
      </c>
      <c r="F183" s="183" t="s">
        <v>1383</v>
      </c>
      <c r="G183" s="181"/>
      <c r="H183" s="181"/>
      <c r="I183" s="184"/>
      <c r="J183" s="185">
        <f>BK183</f>
        <v>0</v>
      </c>
      <c r="K183" s="181"/>
      <c r="L183" s="186"/>
      <c r="M183" s="187"/>
      <c r="N183" s="188"/>
      <c r="O183" s="188"/>
      <c r="P183" s="189">
        <f>SUM(P184:P210)</f>
        <v>0</v>
      </c>
      <c r="Q183" s="188"/>
      <c r="R183" s="189">
        <f>SUM(R184:R210)</f>
        <v>0</v>
      </c>
      <c r="S183" s="188"/>
      <c r="T183" s="190">
        <f>SUM(T184:T210)</f>
        <v>0</v>
      </c>
      <c r="AR183" s="191" t="s">
        <v>87</v>
      </c>
      <c r="AT183" s="192" t="s">
        <v>76</v>
      </c>
      <c r="AU183" s="192" t="s">
        <v>77</v>
      </c>
      <c r="AY183" s="191" t="s">
        <v>153</v>
      </c>
      <c r="BK183" s="193">
        <f>SUM(BK184:BK210)</f>
        <v>0</v>
      </c>
    </row>
    <row r="184" spans="1:65" s="2" customFormat="1" ht="16.5" customHeight="1">
      <c r="A184" s="33"/>
      <c r="B184" s="34"/>
      <c r="C184" s="194" t="s">
        <v>481</v>
      </c>
      <c r="D184" s="194" t="s">
        <v>154</v>
      </c>
      <c r="E184" s="195" t="s">
        <v>1305</v>
      </c>
      <c r="F184" s="196" t="s">
        <v>1384</v>
      </c>
      <c r="G184" s="197" t="s">
        <v>514</v>
      </c>
      <c r="H184" s="198">
        <v>1</v>
      </c>
      <c r="I184" s="199"/>
      <c r="J184" s="200">
        <f t="shared" ref="J184:J210" si="20">ROUND(I184*H184,2)</f>
        <v>0</v>
      </c>
      <c r="K184" s="201"/>
      <c r="L184" s="38"/>
      <c r="M184" s="202" t="s">
        <v>1</v>
      </c>
      <c r="N184" s="203" t="s">
        <v>42</v>
      </c>
      <c r="O184" s="70"/>
      <c r="P184" s="204">
        <f t="shared" ref="P184:P210" si="21">O184*H184</f>
        <v>0</v>
      </c>
      <c r="Q184" s="204">
        <v>0</v>
      </c>
      <c r="R184" s="204">
        <f t="shared" ref="R184:R210" si="22">Q184*H184</f>
        <v>0</v>
      </c>
      <c r="S184" s="204">
        <v>0</v>
      </c>
      <c r="T184" s="205">
        <f t="shared" ref="T184:T210" si="23"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6" t="s">
        <v>274</v>
      </c>
      <c r="AT184" s="206" t="s">
        <v>154</v>
      </c>
      <c r="AU184" s="206" t="s">
        <v>85</v>
      </c>
      <c r="AY184" s="16" t="s">
        <v>153</v>
      </c>
      <c r="BE184" s="207">
        <f t="shared" ref="BE184:BE210" si="24">IF(N184="základní",J184,0)</f>
        <v>0</v>
      </c>
      <c r="BF184" s="207">
        <f t="shared" ref="BF184:BF210" si="25">IF(N184="snížená",J184,0)</f>
        <v>0</v>
      </c>
      <c r="BG184" s="207">
        <f t="shared" ref="BG184:BG210" si="26">IF(N184="zákl. přenesená",J184,0)</f>
        <v>0</v>
      </c>
      <c r="BH184" s="207">
        <f t="shared" ref="BH184:BH210" si="27">IF(N184="sníž. přenesená",J184,0)</f>
        <v>0</v>
      </c>
      <c r="BI184" s="207">
        <f t="shared" ref="BI184:BI210" si="28">IF(N184="nulová",J184,0)</f>
        <v>0</v>
      </c>
      <c r="BJ184" s="16" t="s">
        <v>85</v>
      </c>
      <c r="BK184" s="207">
        <f t="shared" ref="BK184:BK210" si="29">ROUND(I184*H184,2)</f>
        <v>0</v>
      </c>
      <c r="BL184" s="16" t="s">
        <v>274</v>
      </c>
      <c r="BM184" s="206" t="s">
        <v>724</v>
      </c>
    </row>
    <row r="185" spans="1:65" s="2" customFormat="1" ht="16.5" customHeight="1">
      <c r="A185" s="33"/>
      <c r="B185" s="34"/>
      <c r="C185" s="194" t="s">
        <v>487</v>
      </c>
      <c r="D185" s="194" t="s">
        <v>154</v>
      </c>
      <c r="E185" s="195" t="s">
        <v>1307</v>
      </c>
      <c r="F185" s="196" t="s">
        <v>1385</v>
      </c>
      <c r="G185" s="197" t="s">
        <v>514</v>
      </c>
      <c r="H185" s="198">
        <v>1</v>
      </c>
      <c r="I185" s="199"/>
      <c r="J185" s="200">
        <f t="shared" si="20"/>
        <v>0</v>
      </c>
      <c r="K185" s="201"/>
      <c r="L185" s="38"/>
      <c r="M185" s="202" t="s">
        <v>1</v>
      </c>
      <c r="N185" s="203" t="s">
        <v>42</v>
      </c>
      <c r="O185" s="70"/>
      <c r="P185" s="204">
        <f t="shared" si="21"/>
        <v>0</v>
      </c>
      <c r="Q185" s="204">
        <v>0</v>
      </c>
      <c r="R185" s="204">
        <f t="shared" si="22"/>
        <v>0</v>
      </c>
      <c r="S185" s="204">
        <v>0</v>
      </c>
      <c r="T185" s="205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6" t="s">
        <v>274</v>
      </c>
      <c r="AT185" s="206" t="s">
        <v>154</v>
      </c>
      <c r="AU185" s="206" t="s">
        <v>85</v>
      </c>
      <c r="AY185" s="16" t="s">
        <v>153</v>
      </c>
      <c r="BE185" s="207">
        <f t="shared" si="24"/>
        <v>0</v>
      </c>
      <c r="BF185" s="207">
        <f t="shared" si="25"/>
        <v>0</v>
      </c>
      <c r="BG185" s="207">
        <f t="shared" si="26"/>
        <v>0</v>
      </c>
      <c r="BH185" s="207">
        <f t="shared" si="27"/>
        <v>0</v>
      </c>
      <c r="BI185" s="207">
        <f t="shared" si="28"/>
        <v>0</v>
      </c>
      <c r="BJ185" s="16" t="s">
        <v>85</v>
      </c>
      <c r="BK185" s="207">
        <f t="shared" si="29"/>
        <v>0</v>
      </c>
      <c r="BL185" s="16" t="s">
        <v>274</v>
      </c>
      <c r="BM185" s="206" t="s">
        <v>734</v>
      </c>
    </row>
    <row r="186" spans="1:65" s="2" customFormat="1" ht="16.5" customHeight="1">
      <c r="A186" s="33"/>
      <c r="B186" s="34"/>
      <c r="C186" s="194" t="s">
        <v>493</v>
      </c>
      <c r="D186" s="194" t="s">
        <v>154</v>
      </c>
      <c r="E186" s="195" t="s">
        <v>1309</v>
      </c>
      <c r="F186" s="196" t="s">
        <v>1386</v>
      </c>
      <c r="G186" s="197" t="s">
        <v>514</v>
      </c>
      <c r="H186" s="198">
        <v>1</v>
      </c>
      <c r="I186" s="199"/>
      <c r="J186" s="200">
        <f t="shared" si="20"/>
        <v>0</v>
      </c>
      <c r="K186" s="201"/>
      <c r="L186" s="38"/>
      <c r="M186" s="202" t="s">
        <v>1</v>
      </c>
      <c r="N186" s="203" t="s">
        <v>42</v>
      </c>
      <c r="O186" s="70"/>
      <c r="P186" s="204">
        <f t="shared" si="21"/>
        <v>0</v>
      </c>
      <c r="Q186" s="204">
        <v>0</v>
      </c>
      <c r="R186" s="204">
        <f t="shared" si="22"/>
        <v>0</v>
      </c>
      <c r="S186" s="204">
        <v>0</v>
      </c>
      <c r="T186" s="205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6" t="s">
        <v>274</v>
      </c>
      <c r="AT186" s="206" t="s">
        <v>154</v>
      </c>
      <c r="AU186" s="206" t="s">
        <v>85</v>
      </c>
      <c r="AY186" s="16" t="s">
        <v>153</v>
      </c>
      <c r="BE186" s="207">
        <f t="shared" si="24"/>
        <v>0</v>
      </c>
      <c r="BF186" s="207">
        <f t="shared" si="25"/>
        <v>0</v>
      </c>
      <c r="BG186" s="207">
        <f t="shared" si="26"/>
        <v>0</v>
      </c>
      <c r="BH186" s="207">
        <f t="shared" si="27"/>
        <v>0</v>
      </c>
      <c r="BI186" s="207">
        <f t="shared" si="28"/>
        <v>0</v>
      </c>
      <c r="BJ186" s="16" t="s">
        <v>85</v>
      </c>
      <c r="BK186" s="207">
        <f t="shared" si="29"/>
        <v>0</v>
      </c>
      <c r="BL186" s="16" t="s">
        <v>274</v>
      </c>
      <c r="BM186" s="206" t="s">
        <v>746</v>
      </c>
    </row>
    <row r="187" spans="1:65" s="2" customFormat="1" ht="16.5" customHeight="1">
      <c r="A187" s="33"/>
      <c r="B187" s="34"/>
      <c r="C187" s="194" t="s">
        <v>498</v>
      </c>
      <c r="D187" s="194" t="s">
        <v>154</v>
      </c>
      <c r="E187" s="195" t="s">
        <v>1311</v>
      </c>
      <c r="F187" s="196" t="s">
        <v>1387</v>
      </c>
      <c r="G187" s="197" t="s">
        <v>514</v>
      </c>
      <c r="H187" s="198">
        <v>1</v>
      </c>
      <c r="I187" s="199"/>
      <c r="J187" s="200">
        <f t="shared" si="20"/>
        <v>0</v>
      </c>
      <c r="K187" s="201"/>
      <c r="L187" s="38"/>
      <c r="M187" s="202" t="s">
        <v>1</v>
      </c>
      <c r="N187" s="203" t="s">
        <v>42</v>
      </c>
      <c r="O187" s="70"/>
      <c r="P187" s="204">
        <f t="shared" si="21"/>
        <v>0</v>
      </c>
      <c r="Q187" s="204">
        <v>0</v>
      </c>
      <c r="R187" s="204">
        <f t="shared" si="22"/>
        <v>0</v>
      </c>
      <c r="S187" s="204">
        <v>0</v>
      </c>
      <c r="T187" s="205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6" t="s">
        <v>274</v>
      </c>
      <c r="AT187" s="206" t="s">
        <v>154</v>
      </c>
      <c r="AU187" s="206" t="s">
        <v>85</v>
      </c>
      <c r="AY187" s="16" t="s">
        <v>153</v>
      </c>
      <c r="BE187" s="207">
        <f t="shared" si="24"/>
        <v>0</v>
      </c>
      <c r="BF187" s="207">
        <f t="shared" si="25"/>
        <v>0</v>
      </c>
      <c r="BG187" s="207">
        <f t="shared" si="26"/>
        <v>0</v>
      </c>
      <c r="BH187" s="207">
        <f t="shared" si="27"/>
        <v>0</v>
      </c>
      <c r="BI187" s="207">
        <f t="shared" si="28"/>
        <v>0</v>
      </c>
      <c r="BJ187" s="16" t="s">
        <v>85</v>
      </c>
      <c r="BK187" s="207">
        <f t="shared" si="29"/>
        <v>0</v>
      </c>
      <c r="BL187" s="16" t="s">
        <v>274</v>
      </c>
      <c r="BM187" s="206" t="s">
        <v>765</v>
      </c>
    </row>
    <row r="188" spans="1:65" s="2" customFormat="1" ht="16.5" customHeight="1">
      <c r="A188" s="33"/>
      <c r="B188" s="34"/>
      <c r="C188" s="194" t="s">
        <v>504</v>
      </c>
      <c r="D188" s="194" t="s">
        <v>154</v>
      </c>
      <c r="E188" s="195" t="s">
        <v>1388</v>
      </c>
      <c r="F188" s="196" t="s">
        <v>1389</v>
      </c>
      <c r="G188" s="197" t="s">
        <v>514</v>
      </c>
      <c r="H188" s="198">
        <v>1</v>
      </c>
      <c r="I188" s="199"/>
      <c r="J188" s="200">
        <f t="shared" si="20"/>
        <v>0</v>
      </c>
      <c r="K188" s="201"/>
      <c r="L188" s="38"/>
      <c r="M188" s="202" t="s">
        <v>1</v>
      </c>
      <c r="N188" s="203" t="s">
        <v>42</v>
      </c>
      <c r="O188" s="70"/>
      <c r="P188" s="204">
        <f t="shared" si="21"/>
        <v>0</v>
      </c>
      <c r="Q188" s="204">
        <v>0</v>
      </c>
      <c r="R188" s="204">
        <f t="shared" si="22"/>
        <v>0</v>
      </c>
      <c r="S188" s="204">
        <v>0</v>
      </c>
      <c r="T188" s="205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6" t="s">
        <v>274</v>
      </c>
      <c r="AT188" s="206" t="s">
        <v>154</v>
      </c>
      <c r="AU188" s="206" t="s">
        <v>85</v>
      </c>
      <c r="AY188" s="16" t="s">
        <v>153</v>
      </c>
      <c r="BE188" s="207">
        <f t="shared" si="24"/>
        <v>0</v>
      </c>
      <c r="BF188" s="207">
        <f t="shared" si="25"/>
        <v>0</v>
      </c>
      <c r="BG188" s="207">
        <f t="shared" si="26"/>
        <v>0</v>
      </c>
      <c r="BH188" s="207">
        <f t="shared" si="27"/>
        <v>0</v>
      </c>
      <c r="BI188" s="207">
        <f t="shared" si="28"/>
        <v>0</v>
      </c>
      <c r="BJ188" s="16" t="s">
        <v>85</v>
      </c>
      <c r="BK188" s="207">
        <f t="shared" si="29"/>
        <v>0</v>
      </c>
      <c r="BL188" s="16" t="s">
        <v>274</v>
      </c>
      <c r="BM188" s="206" t="s">
        <v>777</v>
      </c>
    </row>
    <row r="189" spans="1:65" s="2" customFormat="1" ht="16.5" customHeight="1">
      <c r="A189" s="33"/>
      <c r="B189" s="34"/>
      <c r="C189" s="194" t="s">
        <v>511</v>
      </c>
      <c r="D189" s="194" t="s">
        <v>154</v>
      </c>
      <c r="E189" s="195" t="s">
        <v>1390</v>
      </c>
      <c r="F189" s="196" t="s">
        <v>1391</v>
      </c>
      <c r="G189" s="197" t="s">
        <v>514</v>
      </c>
      <c r="H189" s="198">
        <v>1</v>
      </c>
      <c r="I189" s="199"/>
      <c r="J189" s="200">
        <f t="shared" si="20"/>
        <v>0</v>
      </c>
      <c r="K189" s="201"/>
      <c r="L189" s="38"/>
      <c r="M189" s="202" t="s">
        <v>1</v>
      </c>
      <c r="N189" s="203" t="s">
        <v>42</v>
      </c>
      <c r="O189" s="70"/>
      <c r="P189" s="204">
        <f t="shared" si="21"/>
        <v>0</v>
      </c>
      <c r="Q189" s="204">
        <v>0</v>
      </c>
      <c r="R189" s="204">
        <f t="shared" si="22"/>
        <v>0</v>
      </c>
      <c r="S189" s="204">
        <v>0</v>
      </c>
      <c r="T189" s="205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6" t="s">
        <v>274</v>
      </c>
      <c r="AT189" s="206" t="s">
        <v>154</v>
      </c>
      <c r="AU189" s="206" t="s">
        <v>85</v>
      </c>
      <c r="AY189" s="16" t="s">
        <v>153</v>
      </c>
      <c r="BE189" s="207">
        <f t="shared" si="24"/>
        <v>0</v>
      </c>
      <c r="BF189" s="207">
        <f t="shared" si="25"/>
        <v>0</v>
      </c>
      <c r="BG189" s="207">
        <f t="shared" si="26"/>
        <v>0</v>
      </c>
      <c r="BH189" s="207">
        <f t="shared" si="27"/>
        <v>0</v>
      </c>
      <c r="BI189" s="207">
        <f t="shared" si="28"/>
        <v>0</v>
      </c>
      <c r="BJ189" s="16" t="s">
        <v>85</v>
      </c>
      <c r="BK189" s="207">
        <f t="shared" si="29"/>
        <v>0</v>
      </c>
      <c r="BL189" s="16" t="s">
        <v>274</v>
      </c>
      <c r="BM189" s="206" t="s">
        <v>786</v>
      </c>
    </row>
    <row r="190" spans="1:65" s="2" customFormat="1" ht="16.5" customHeight="1">
      <c r="A190" s="33"/>
      <c r="B190" s="34"/>
      <c r="C190" s="194" t="s">
        <v>516</v>
      </c>
      <c r="D190" s="194" t="s">
        <v>154</v>
      </c>
      <c r="E190" s="195" t="s">
        <v>1392</v>
      </c>
      <c r="F190" s="196" t="s">
        <v>1393</v>
      </c>
      <c r="G190" s="197" t="s">
        <v>514</v>
      </c>
      <c r="H190" s="198">
        <v>27</v>
      </c>
      <c r="I190" s="199"/>
      <c r="J190" s="200">
        <f t="shared" si="20"/>
        <v>0</v>
      </c>
      <c r="K190" s="201"/>
      <c r="L190" s="38"/>
      <c r="M190" s="202" t="s">
        <v>1</v>
      </c>
      <c r="N190" s="203" t="s">
        <v>42</v>
      </c>
      <c r="O190" s="70"/>
      <c r="P190" s="204">
        <f t="shared" si="21"/>
        <v>0</v>
      </c>
      <c r="Q190" s="204">
        <v>0</v>
      </c>
      <c r="R190" s="204">
        <f t="shared" si="22"/>
        <v>0</v>
      </c>
      <c r="S190" s="204">
        <v>0</v>
      </c>
      <c r="T190" s="205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6" t="s">
        <v>274</v>
      </c>
      <c r="AT190" s="206" t="s">
        <v>154</v>
      </c>
      <c r="AU190" s="206" t="s">
        <v>85</v>
      </c>
      <c r="AY190" s="16" t="s">
        <v>153</v>
      </c>
      <c r="BE190" s="207">
        <f t="shared" si="24"/>
        <v>0</v>
      </c>
      <c r="BF190" s="207">
        <f t="shared" si="25"/>
        <v>0</v>
      </c>
      <c r="BG190" s="207">
        <f t="shared" si="26"/>
        <v>0</v>
      </c>
      <c r="BH190" s="207">
        <f t="shared" si="27"/>
        <v>0</v>
      </c>
      <c r="BI190" s="207">
        <f t="shared" si="28"/>
        <v>0</v>
      </c>
      <c r="BJ190" s="16" t="s">
        <v>85</v>
      </c>
      <c r="BK190" s="207">
        <f t="shared" si="29"/>
        <v>0</v>
      </c>
      <c r="BL190" s="16" t="s">
        <v>274</v>
      </c>
      <c r="BM190" s="206" t="s">
        <v>800</v>
      </c>
    </row>
    <row r="191" spans="1:65" s="2" customFormat="1" ht="16.5" customHeight="1">
      <c r="A191" s="33"/>
      <c r="B191" s="34"/>
      <c r="C191" s="194" t="s">
        <v>520</v>
      </c>
      <c r="D191" s="194" t="s">
        <v>154</v>
      </c>
      <c r="E191" s="195" t="s">
        <v>1394</v>
      </c>
      <c r="F191" s="196" t="s">
        <v>1395</v>
      </c>
      <c r="G191" s="197" t="s">
        <v>514</v>
      </c>
      <c r="H191" s="198">
        <v>27</v>
      </c>
      <c r="I191" s="199"/>
      <c r="J191" s="200">
        <f t="shared" si="20"/>
        <v>0</v>
      </c>
      <c r="K191" s="201"/>
      <c r="L191" s="38"/>
      <c r="M191" s="202" t="s">
        <v>1</v>
      </c>
      <c r="N191" s="203" t="s">
        <v>42</v>
      </c>
      <c r="O191" s="70"/>
      <c r="P191" s="204">
        <f t="shared" si="21"/>
        <v>0</v>
      </c>
      <c r="Q191" s="204">
        <v>0</v>
      </c>
      <c r="R191" s="204">
        <f t="shared" si="22"/>
        <v>0</v>
      </c>
      <c r="S191" s="204">
        <v>0</v>
      </c>
      <c r="T191" s="205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6" t="s">
        <v>274</v>
      </c>
      <c r="AT191" s="206" t="s">
        <v>154</v>
      </c>
      <c r="AU191" s="206" t="s">
        <v>85</v>
      </c>
      <c r="AY191" s="16" t="s">
        <v>153</v>
      </c>
      <c r="BE191" s="207">
        <f t="shared" si="24"/>
        <v>0</v>
      </c>
      <c r="BF191" s="207">
        <f t="shared" si="25"/>
        <v>0</v>
      </c>
      <c r="BG191" s="207">
        <f t="shared" si="26"/>
        <v>0</v>
      </c>
      <c r="BH191" s="207">
        <f t="shared" si="27"/>
        <v>0</v>
      </c>
      <c r="BI191" s="207">
        <f t="shared" si="28"/>
        <v>0</v>
      </c>
      <c r="BJ191" s="16" t="s">
        <v>85</v>
      </c>
      <c r="BK191" s="207">
        <f t="shared" si="29"/>
        <v>0</v>
      </c>
      <c r="BL191" s="16" t="s">
        <v>274</v>
      </c>
      <c r="BM191" s="206" t="s">
        <v>820</v>
      </c>
    </row>
    <row r="192" spans="1:65" s="2" customFormat="1" ht="16.5" customHeight="1">
      <c r="A192" s="33"/>
      <c r="B192" s="34"/>
      <c r="C192" s="194" t="s">
        <v>524</v>
      </c>
      <c r="D192" s="194" t="s">
        <v>154</v>
      </c>
      <c r="E192" s="195" t="s">
        <v>1396</v>
      </c>
      <c r="F192" s="196" t="s">
        <v>1397</v>
      </c>
      <c r="G192" s="197" t="s">
        <v>514</v>
      </c>
      <c r="H192" s="198">
        <v>27</v>
      </c>
      <c r="I192" s="199"/>
      <c r="J192" s="200">
        <f t="shared" si="20"/>
        <v>0</v>
      </c>
      <c r="K192" s="201"/>
      <c r="L192" s="38"/>
      <c r="M192" s="202" t="s">
        <v>1</v>
      </c>
      <c r="N192" s="203" t="s">
        <v>42</v>
      </c>
      <c r="O192" s="70"/>
      <c r="P192" s="204">
        <f t="shared" si="21"/>
        <v>0</v>
      </c>
      <c r="Q192" s="204">
        <v>0</v>
      </c>
      <c r="R192" s="204">
        <f t="shared" si="22"/>
        <v>0</v>
      </c>
      <c r="S192" s="204">
        <v>0</v>
      </c>
      <c r="T192" s="205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6" t="s">
        <v>274</v>
      </c>
      <c r="AT192" s="206" t="s">
        <v>154</v>
      </c>
      <c r="AU192" s="206" t="s">
        <v>85</v>
      </c>
      <c r="AY192" s="16" t="s">
        <v>153</v>
      </c>
      <c r="BE192" s="207">
        <f t="shared" si="24"/>
        <v>0</v>
      </c>
      <c r="BF192" s="207">
        <f t="shared" si="25"/>
        <v>0</v>
      </c>
      <c r="BG192" s="207">
        <f t="shared" si="26"/>
        <v>0</v>
      </c>
      <c r="BH192" s="207">
        <f t="shared" si="27"/>
        <v>0</v>
      </c>
      <c r="BI192" s="207">
        <f t="shared" si="28"/>
        <v>0</v>
      </c>
      <c r="BJ192" s="16" t="s">
        <v>85</v>
      </c>
      <c r="BK192" s="207">
        <f t="shared" si="29"/>
        <v>0</v>
      </c>
      <c r="BL192" s="16" t="s">
        <v>274</v>
      </c>
      <c r="BM192" s="206" t="s">
        <v>829</v>
      </c>
    </row>
    <row r="193" spans="1:65" s="2" customFormat="1" ht="16.5" customHeight="1">
      <c r="A193" s="33"/>
      <c r="B193" s="34"/>
      <c r="C193" s="194" t="s">
        <v>530</v>
      </c>
      <c r="D193" s="194" t="s">
        <v>154</v>
      </c>
      <c r="E193" s="195" t="s">
        <v>1398</v>
      </c>
      <c r="F193" s="196" t="s">
        <v>1399</v>
      </c>
      <c r="G193" s="197" t="s">
        <v>514</v>
      </c>
      <c r="H193" s="198">
        <v>15</v>
      </c>
      <c r="I193" s="199"/>
      <c r="J193" s="200">
        <f t="shared" si="20"/>
        <v>0</v>
      </c>
      <c r="K193" s="201"/>
      <c r="L193" s="38"/>
      <c r="M193" s="202" t="s">
        <v>1</v>
      </c>
      <c r="N193" s="203" t="s">
        <v>42</v>
      </c>
      <c r="O193" s="70"/>
      <c r="P193" s="204">
        <f t="shared" si="21"/>
        <v>0</v>
      </c>
      <c r="Q193" s="204">
        <v>0</v>
      </c>
      <c r="R193" s="204">
        <f t="shared" si="22"/>
        <v>0</v>
      </c>
      <c r="S193" s="204">
        <v>0</v>
      </c>
      <c r="T193" s="205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6" t="s">
        <v>274</v>
      </c>
      <c r="AT193" s="206" t="s">
        <v>154</v>
      </c>
      <c r="AU193" s="206" t="s">
        <v>85</v>
      </c>
      <c r="AY193" s="16" t="s">
        <v>153</v>
      </c>
      <c r="BE193" s="207">
        <f t="shared" si="24"/>
        <v>0</v>
      </c>
      <c r="BF193" s="207">
        <f t="shared" si="25"/>
        <v>0</v>
      </c>
      <c r="BG193" s="207">
        <f t="shared" si="26"/>
        <v>0</v>
      </c>
      <c r="BH193" s="207">
        <f t="shared" si="27"/>
        <v>0</v>
      </c>
      <c r="BI193" s="207">
        <f t="shared" si="28"/>
        <v>0</v>
      </c>
      <c r="BJ193" s="16" t="s">
        <v>85</v>
      </c>
      <c r="BK193" s="207">
        <f t="shared" si="29"/>
        <v>0</v>
      </c>
      <c r="BL193" s="16" t="s">
        <v>274</v>
      </c>
      <c r="BM193" s="206" t="s">
        <v>844</v>
      </c>
    </row>
    <row r="194" spans="1:65" s="2" customFormat="1" ht="16.5" customHeight="1">
      <c r="A194" s="33"/>
      <c r="B194" s="34"/>
      <c r="C194" s="194" t="s">
        <v>537</v>
      </c>
      <c r="D194" s="194" t="s">
        <v>154</v>
      </c>
      <c r="E194" s="195" t="s">
        <v>1400</v>
      </c>
      <c r="F194" s="196" t="s">
        <v>1401</v>
      </c>
      <c r="G194" s="197" t="s">
        <v>514</v>
      </c>
      <c r="H194" s="198">
        <v>1</v>
      </c>
      <c r="I194" s="199"/>
      <c r="J194" s="200">
        <f t="shared" si="20"/>
        <v>0</v>
      </c>
      <c r="K194" s="201"/>
      <c r="L194" s="38"/>
      <c r="M194" s="202" t="s">
        <v>1</v>
      </c>
      <c r="N194" s="203" t="s">
        <v>42</v>
      </c>
      <c r="O194" s="70"/>
      <c r="P194" s="204">
        <f t="shared" si="21"/>
        <v>0</v>
      </c>
      <c r="Q194" s="204">
        <v>0</v>
      </c>
      <c r="R194" s="204">
        <f t="shared" si="22"/>
        <v>0</v>
      </c>
      <c r="S194" s="204">
        <v>0</v>
      </c>
      <c r="T194" s="205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6" t="s">
        <v>274</v>
      </c>
      <c r="AT194" s="206" t="s">
        <v>154</v>
      </c>
      <c r="AU194" s="206" t="s">
        <v>85</v>
      </c>
      <c r="AY194" s="16" t="s">
        <v>153</v>
      </c>
      <c r="BE194" s="207">
        <f t="shared" si="24"/>
        <v>0</v>
      </c>
      <c r="BF194" s="207">
        <f t="shared" si="25"/>
        <v>0</v>
      </c>
      <c r="BG194" s="207">
        <f t="shared" si="26"/>
        <v>0</v>
      </c>
      <c r="BH194" s="207">
        <f t="shared" si="27"/>
        <v>0</v>
      </c>
      <c r="BI194" s="207">
        <f t="shared" si="28"/>
        <v>0</v>
      </c>
      <c r="BJ194" s="16" t="s">
        <v>85</v>
      </c>
      <c r="BK194" s="207">
        <f t="shared" si="29"/>
        <v>0</v>
      </c>
      <c r="BL194" s="16" t="s">
        <v>274</v>
      </c>
      <c r="BM194" s="206" t="s">
        <v>854</v>
      </c>
    </row>
    <row r="195" spans="1:65" s="2" customFormat="1" ht="16.5" customHeight="1">
      <c r="A195" s="33"/>
      <c r="B195" s="34"/>
      <c r="C195" s="194" t="s">
        <v>542</v>
      </c>
      <c r="D195" s="194" t="s">
        <v>154</v>
      </c>
      <c r="E195" s="195" t="s">
        <v>1402</v>
      </c>
      <c r="F195" s="196" t="s">
        <v>1403</v>
      </c>
      <c r="G195" s="197" t="s">
        <v>514</v>
      </c>
      <c r="H195" s="198">
        <v>14</v>
      </c>
      <c r="I195" s="199"/>
      <c r="J195" s="200">
        <f t="shared" si="20"/>
        <v>0</v>
      </c>
      <c r="K195" s="201"/>
      <c r="L195" s="38"/>
      <c r="M195" s="202" t="s">
        <v>1</v>
      </c>
      <c r="N195" s="203" t="s">
        <v>42</v>
      </c>
      <c r="O195" s="70"/>
      <c r="P195" s="204">
        <f t="shared" si="21"/>
        <v>0</v>
      </c>
      <c r="Q195" s="204">
        <v>0</v>
      </c>
      <c r="R195" s="204">
        <f t="shared" si="22"/>
        <v>0</v>
      </c>
      <c r="S195" s="204">
        <v>0</v>
      </c>
      <c r="T195" s="205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6" t="s">
        <v>274</v>
      </c>
      <c r="AT195" s="206" t="s">
        <v>154</v>
      </c>
      <c r="AU195" s="206" t="s">
        <v>85</v>
      </c>
      <c r="AY195" s="16" t="s">
        <v>153</v>
      </c>
      <c r="BE195" s="207">
        <f t="shared" si="24"/>
        <v>0</v>
      </c>
      <c r="BF195" s="207">
        <f t="shared" si="25"/>
        <v>0</v>
      </c>
      <c r="BG195" s="207">
        <f t="shared" si="26"/>
        <v>0</v>
      </c>
      <c r="BH195" s="207">
        <f t="shared" si="27"/>
        <v>0</v>
      </c>
      <c r="BI195" s="207">
        <f t="shared" si="28"/>
        <v>0</v>
      </c>
      <c r="BJ195" s="16" t="s">
        <v>85</v>
      </c>
      <c r="BK195" s="207">
        <f t="shared" si="29"/>
        <v>0</v>
      </c>
      <c r="BL195" s="16" t="s">
        <v>274</v>
      </c>
      <c r="BM195" s="206" t="s">
        <v>872</v>
      </c>
    </row>
    <row r="196" spans="1:65" s="2" customFormat="1" ht="16.5" customHeight="1">
      <c r="A196" s="33"/>
      <c r="B196" s="34"/>
      <c r="C196" s="194" t="s">
        <v>548</v>
      </c>
      <c r="D196" s="194" t="s">
        <v>154</v>
      </c>
      <c r="E196" s="195" t="s">
        <v>1404</v>
      </c>
      <c r="F196" s="196" t="s">
        <v>1405</v>
      </c>
      <c r="G196" s="197" t="s">
        <v>514</v>
      </c>
      <c r="H196" s="198">
        <v>12</v>
      </c>
      <c r="I196" s="199"/>
      <c r="J196" s="200">
        <f t="shared" si="20"/>
        <v>0</v>
      </c>
      <c r="K196" s="201"/>
      <c r="L196" s="38"/>
      <c r="M196" s="202" t="s">
        <v>1</v>
      </c>
      <c r="N196" s="203" t="s">
        <v>42</v>
      </c>
      <c r="O196" s="70"/>
      <c r="P196" s="204">
        <f t="shared" si="21"/>
        <v>0</v>
      </c>
      <c r="Q196" s="204">
        <v>0</v>
      </c>
      <c r="R196" s="204">
        <f t="shared" si="22"/>
        <v>0</v>
      </c>
      <c r="S196" s="204">
        <v>0</v>
      </c>
      <c r="T196" s="205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6" t="s">
        <v>274</v>
      </c>
      <c r="AT196" s="206" t="s">
        <v>154</v>
      </c>
      <c r="AU196" s="206" t="s">
        <v>85</v>
      </c>
      <c r="AY196" s="16" t="s">
        <v>153</v>
      </c>
      <c r="BE196" s="207">
        <f t="shared" si="24"/>
        <v>0</v>
      </c>
      <c r="BF196" s="207">
        <f t="shared" si="25"/>
        <v>0</v>
      </c>
      <c r="BG196" s="207">
        <f t="shared" si="26"/>
        <v>0</v>
      </c>
      <c r="BH196" s="207">
        <f t="shared" si="27"/>
        <v>0</v>
      </c>
      <c r="BI196" s="207">
        <f t="shared" si="28"/>
        <v>0</v>
      </c>
      <c r="BJ196" s="16" t="s">
        <v>85</v>
      </c>
      <c r="BK196" s="207">
        <f t="shared" si="29"/>
        <v>0</v>
      </c>
      <c r="BL196" s="16" t="s">
        <v>274</v>
      </c>
      <c r="BM196" s="206" t="s">
        <v>1406</v>
      </c>
    </row>
    <row r="197" spans="1:65" s="2" customFormat="1" ht="16.5" customHeight="1">
      <c r="A197" s="33"/>
      <c r="B197" s="34"/>
      <c r="C197" s="194" t="s">
        <v>554</v>
      </c>
      <c r="D197" s="194" t="s">
        <v>154</v>
      </c>
      <c r="E197" s="195" t="s">
        <v>1407</v>
      </c>
      <c r="F197" s="196" t="s">
        <v>1408</v>
      </c>
      <c r="G197" s="197" t="s">
        <v>514</v>
      </c>
      <c r="H197" s="198">
        <v>11</v>
      </c>
      <c r="I197" s="199"/>
      <c r="J197" s="200">
        <f t="shared" si="20"/>
        <v>0</v>
      </c>
      <c r="K197" s="201"/>
      <c r="L197" s="38"/>
      <c r="M197" s="202" t="s">
        <v>1</v>
      </c>
      <c r="N197" s="203" t="s">
        <v>42</v>
      </c>
      <c r="O197" s="70"/>
      <c r="P197" s="204">
        <f t="shared" si="21"/>
        <v>0</v>
      </c>
      <c r="Q197" s="204">
        <v>0</v>
      </c>
      <c r="R197" s="204">
        <f t="shared" si="22"/>
        <v>0</v>
      </c>
      <c r="S197" s="204">
        <v>0</v>
      </c>
      <c r="T197" s="205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6" t="s">
        <v>274</v>
      </c>
      <c r="AT197" s="206" t="s">
        <v>154</v>
      </c>
      <c r="AU197" s="206" t="s">
        <v>85</v>
      </c>
      <c r="AY197" s="16" t="s">
        <v>153</v>
      </c>
      <c r="BE197" s="207">
        <f t="shared" si="24"/>
        <v>0</v>
      </c>
      <c r="BF197" s="207">
        <f t="shared" si="25"/>
        <v>0</v>
      </c>
      <c r="BG197" s="207">
        <f t="shared" si="26"/>
        <v>0</v>
      </c>
      <c r="BH197" s="207">
        <f t="shared" si="27"/>
        <v>0</v>
      </c>
      <c r="BI197" s="207">
        <f t="shared" si="28"/>
        <v>0</v>
      </c>
      <c r="BJ197" s="16" t="s">
        <v>85</v>
      </c>
      <c r="BK197" s="207">
        <f t="shared" si="29"/>
        <v>0</v>
      </c>
      <c r="BL197" s="16" t="s">
        <v>274</v>
      </c>
      <c r="BM197" s="206" t="s">
        <v>1409</v>
      </c>
    </row>
    <row r="198" spans="1:65" s="2" customFormat="1" ht="16.5" customHeight="1">
      <c r="A198" s="33"/>
      <c r="B198" s="34"/>
      <c r="C198" s="194" t="s">
        <v>558</v>
      </c>
      <c r="D198" s="194" t="s">
        <v>154</v>
      </c>
      <c r="E198" s="195" t="s">
        <v>1410</v>
      </c>
      <c r="F198" s="196" t="s">
        <v>1411</v>
      </c>
      <c r="G198" s="197" t="s">
        <v>514</v>
      </c>
      <c r="H198" s="198">
        <v>4</v>
      </c>
      <c r="I198" s="199"/>
      <c r="J198" s="200">
        <f t="shared" si="20"/>
        <v>0</v>
      </c>
      <c r="K198" s="201"/>
      <c r="L198" s="38"/>
      <c r="M198" s="202" t="s">
        <v>1</v>
      </c>
      <c r="N198" s="203" t="s">
        <v>42</v>
      </c>
      <c r="O198" s="70"/>
      <c r="P198" s="204">
        <f t="shared" si="21"/>
        <v>0</v>
      </c>
      <c r="Q198" s="204">
        <v>0</v>
      </c>
      <c r="R198" s="204">
        <f t="shared" si="22"/>
        <v>0</v>
      </c>
      <c r="S198" s="204">
        <v>0</v>
      </c>
      <c r="T198" s="205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6" t="s">
        <v>274</v>
      </c>
      <c r="AT198" s="206" t="s">
        <v>154</v>
      </c>
      <c r="AU198" s="206" t="s">
        <v>85</v>
      </c>
      <c r="AY198" s="16" t="s">
        <v>153</v>
      </c>
      <c r="BE198" s="207">
        <f t="shared" si="24"/>
        <v>0</v>
      </c>
      <c r="BF198" s="207">
        <f t="shared" si="25"/>
        <v>0</v>
      </c>
      <c r="BG198" s="207">
        <f t="shared" si="26"/>
        <v>0</v>
      </c>
      <c r="BH198" s="207">
        <f t="shared" si="27"/>
        <v>0</v>
      </c>
      <c r="BI198" s="207">
        <f t="shared" si="28"/>
        <v>0</v>
      </c>
      <c r="BJ198" s="16" t="s">
        <v>85</v>
      </c>
      <c r="BK198" s="207">
        <f t="shared" si="29"/>
        <v>0</v>
      </c>
      <c r="BL198" s="16" t="s">
        <v>274</v>
      </c>
      <c r="BM198" s="206" t="s">
        <v>1412</v>
      </c>
    </row>
    <row r="199" spans="1:65" s="2" customFormat="1" ht="16.5" customHeight="1">
      <c r="A199" s="33"/>
      <c r="B199" s="34"/>
      <c r="C199" s="194" t="s">
        <v>562</v>
      </c>
      <c r="D199" s="194" t="s">
        <v>154</v>
      </c>
      <c r="E199" s="195" t="s">
        <v>1413</v>
      </c>
      <c r="F199" s="196" t="s">
        <v>1414</v>
      </c>
      <c r="G199" s="197" t="s">
        <v>514</v>
      </c>
      <c r="H199" s="198">
        <v>1</v>
      </c>
      <c r="I199" s="199"/>
      <c r="J199" s="200">
        <f t="shared" si="20"/>
        <v>0</v>
      </c>
      <c r="K199" s="201"/>
      <c r="L199" s="38"/>
      <c r="M199" s="202" t="s">
        <v>1</v>
      </c>
      <c r="N199" s="203" t="s">
        <v>42</v>
      </c>
      <c r="O199" s="70"/>
      <c r="P199" s="204">
        <f t="shared" si="21"/>
        <v>0</v>
      </c>
      <c r="Q199" s="204">
        <v>0</v>
      </c>
      <c r="R199" s="204">
        <f t="shared" si="22"/>
        <v>0</v>
      </c>
      <c r="S199" s="204">
        <v>0</v>
      </c>
      <c r="T199" s="205">
        <f t="shared" si="2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6" t="s">
        <v>274</v>
      </c>
      <c r="AT199" s="206" t="s">
        <v>154</v>
      </c>
      <c r="AU199" s="206" t="s">
        <v>85</v>
      </c>
      <c r="AY199" s="16" t="s">
        <v>153</v>
      </c>
      <c r="BE199" s="207">
        <f t="shared" si="24"/>
        <v>0</v>
      </c>
      <c r="BF199" s="207">
        <f t="shared" si="25"/>
        <v>0</v>
      </c>
      <c r="BG199" s="207">
        <f t="shared" si="26"/>
        <v>0</v>
      </c>
      <c r="BH199" s="207">
        <f t="shared" si="27"/>
        <v>0</v>
      </c>
      <c r="BI199" s="207">
        <f t="shared" si="28"/>
        <v>0</v>
      </c>
      <c r="BJ199" s="16" t="s">
        <v>85</v>
      </c>
      <c r="BK199" s="207">
        <f t="shared" si="29"/>
        <v>0</v>
      </c>
      <c r="BL199" s="16" t="s">
        <v>274</v>
      </c>
      <c r="BM199" s="206" t="s">
        <v>1415</v>
      </c>
    </row>
    <row r="200" spans="1:65" s="2" customFormat="1" ht="16.5" customHeight="1">
      <c r="A200" s="33"/>
      <c r="B200" s="34"/>
      <c r="C200" s="194" t="s">
        <v>566</v>
      </c>
      <c r="D200" s="194" t="s">
        <v>154</v>
      </c>
      <c r="E200" s="195" t="s">
        <v>1416</v>
      </c>
      <c r="F200" s="196" t="s">
        <v>1417</v>
      </c>
      <c r="G200" s="197" t="s">
        <v>514</v>
      </c>
      <c r="H200" s="198">
        <v>1</v>
      </c>
      <c r="I200" s="199"/>
      <c r="J200" s="200">
        <f t="shared" si="20"/>
        <v>0</v>
      </c>
      <c r="K200" s="201"/>
      <c r="L200" s="38"/>
      <c r="M200" s="202" t="s">
        <v>1</v>
      </c>
      <c r="N200" s="203" t="s">
        <v>42</v>
      </c>
      <c r="O200" s="70"/>
      <c r="P200" s="204">
        <f t="shared" si="21"/>
        <v>0</v>
      </c>
      <c r="Q200" s="204">
        <v>0</v>
      </c>
      <c r="R200" s="204">
        <f t="shared" si="22"/>
        <v>0</v>
      </c>
      <c r="S200" s="204">
        <v>0</v>
      </c>
      <c r="T200" s="205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6" t="s">
        <v>274</v>
      </c>
      <c r="AT200" s="206" t="s">
        <v>154</v>
      </c>
      <c r="AU200" s="206" t="s">
        <v>85</v>
      </c>
      <c r="AY200" s="16" t="s">
        <v>153</v>
      </c>
      <c r="BE200" s="207">
        <f t="shared" si="24"/>
        <v>0</v>
      </c>
      <c r="BF200" s="207">
        <f t="shared" si="25"/>
        <v>0</v>
      </c>
      <c r="BG200" s="207">
        <f t="shared" si="26"/>
        <v>0</v>
      </c>
      <c r="BH200" s="207">
        <f t="shared" si="27"/>
        <v>0</v>
      </c>
      <c r="BI200" s="207">
        <f t="shared" si="28"/>
        <v>0</v>
      </c>
      <c r="BJ200" s="16" t="s">
        <v>85</v>
      </c>
      <c r="BK200" s="207">
        <f t="shared" si="29"/>
        <v>0</v>
      </c>
      <c r="BL200" s="16" t="s">
        <v>274</v>
      </c>
      <c r="BM200" s="206" t="s">
        <v>1418</v>
      </c>
    </row>
    <row r="201" spans="1:65" s="2" customFormat="1" ht="16.5" customHeight="1">
      <c r="A201" s="33"/>
      <c r="B201" s="34"/>
      <c r="C201" s="194" t="s">
        <v>571</v>
      </c>
      <c r="D201" s="194" t="s">
        <v>154</v>
      </c>
      <c r="E201" s="195" t="s">
        <v>1419</v>
      </c>
      <c r="F201" s="196" t="s">
        <v>1420</v>
      </c>
      <c r="G201" s="197" t="s">
        <v>514</v>
      </c>
      <c r="H201" s="198">
        <v>1</v>
      </c>
      <c r="I201" s="199"/>
      <c r="J201" s="200">
        <f t="shared" si="20"/>
        <v>0</v>
      </c>
      <c r="K201" s="201"/>
      <c r="L201" s="38"/>
      <c r="M201" s="202" t="s">
        <v>1</v>
      </c>
      <c r="N201" s="203" t="s">
        <v>42</v>
      </c>
      <c r="O201" s="70"/>
      <c r="P201" s="204">
        <f t="shared" si="21"/>
        <v>0</v>
      </c>
      <c r="Q201" s="204">
        <v>0</v>
      </c>
      <c r="R201" s="204">
        <f t="shared" si="22"/>
        <v>0</v>
      </c>
      <c r="S201" s="204">
        <v>0</v>
      </c>
      <c r="T201" s="205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6" t="s">
        <v>274</v>
      </c>
      <c r="AT201" s="206" t="s">
        <v>154</v>
      </c>
      <c r="AU201" s="206" t="s">
        <v>85</v>
      </c>
      <c r="AY201" s="16" t="s">
        <v>153</v>
      </c>
      <c r="BE201" s="207">
        <f t="shared" si="24"/>
        <v>0</v>
      </c>
      <c r="BF201" s="207">
        <f t="shared" si="25"/>
        <v>0</v>
      </c>
      <c r="BG201" s="207">
        <f t="shared" si="26"/>
        <v>0</v>
      </c>
      <c r="BH201" s="207">
        <f t="shared" si="27"/>
        <v>0</v>
      </c>
      <c r="BI201" s="207">
        <f t="shared" si="28"/>
        <v>0</v>
      </c>
      <c r="BJ201" s="16" t="s">
        <v>85</v>
      </c>
      <c r="BK201" s="207">
        <f t="shared" si="29"/>
        <v>0</v>
      </c>
      <c r="BL201" s="16" t="s">
        <v>274</v>
      </c>
      <c r="BM201" s="206" t="s">
        <v>1421</v>
      </c>
    </row>
    <row r="202" spans="1:65" s="2" customFormat="1" ht="16.5" customHeight="1">
      <c r="A202" s="33"/>
      <c r="B202" s="34"/>
      <c r="C202" s="194" t="s">
        <v>576</v>
      </c>
      <c r="D202" s="194" t="s">
        <v>154</v>
      </c>
      <c r="E202" s="195" t="s">
        <v>1422</v>
      </c>
      <c r="F202" s="196" t="s">
        <v>1423</v>
      </c>
      <c r="G202" s="197" t="s">
        <v>514</v>
      </c>
      <c r="H202" s="198">
        <v>1</v>
      </c>
      <c r="I202" s="199"/>
      <c r="J202" s="200">
        <f t="shared" si="20"/>
        <v>0</v>
      </c>
      <c r="K202" s="201"/>
      <c r="L202" s="38"/>
      <c r="M202" s="202" t="s">
        <v>1</v>
      </c>
      <c r="N202" s="203" t="s">
        <v>42</v>
      </c>
      <c r="O202" s="70"/>
      <c r="P202" s="204">
        <f t="shared" si="21"/>
        <v>0</v>
      </c>
      <c r="Q202" s="204">
        <v>0</v>
      </c>
      <c r="R202" s="204">
        <f t="shared" si="22"/>
        <v>0</v>
      </c>
      <c r="S202" s="204">
        <v>0</v>
      </c>
      <c r="T202" s="205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6" t="s">
        <v>274</v>
      </c>
      <c r="AT202" s="206" t="s">
        <v>154</v>
      </c>
      <c r="AU202" s="206" t="s">
        <v>85</v>
      </c>
      <c r="AY202" s="16" t="s">
        <v>153</v>
      </c>
      <c r="BE202" s="207">
        <f t="shared" si="24"/>
        <v>0</v>
      </c>
      <c r="BF202" s="207">
        <f t="shared" si="25"/>
        <v>0</v>
      </c>
      <c r="BG202" s="207">
        <f t="shared" si="26"/>
        <v>0</v>
      </c>
      <c r="BH202" s="207">
        <f t="shared" si="27"/>
        <v>0</v>
      </c>
      <c r="BI202" s="207">
        <f t="shared" si="28"/>
        <v>0</v>
      </c>
      <c r="BJ202" s="16" t="s">
        <v>85</v>
      </c>
      <c r="BK202" s="207">
        <f t="shared" si="29"/>
        <v>0</v>
      </c>
      <c r="BL202" s="16" t="s">
        <v>274</v>
      </c>
      <c r="BM202" s="206" t="s">
        <v>1424</v>
      </c>
    </row>
    <row r="203" spans="1:65" s="2" customFormat="1" ht="16.5" customHeight="1">
      <c r="A203" s="33"/>
      <c r="B203" s="34"/>
      <c r="C203" s="194" t="s">
        <v>582</v>
      </c>
      <c r="D203" s="194" t="s">
        <v>154</v>
      </c>
      <c r="E203" s="195" t="s">
        <v>1425</v>
      </c>
      <c r="F203" s="196" t="s">
        <v>1426</v>
      </c>
      <c r="G203" s="197" t="s">
        <v>277</v>
      </c>
      <c r="H203" s="198">
        <v>125</v>
      </c>
      <c r="I203" s="199"/>
      <c r="J203" s="200">
        <f t="shared" si="20"/>
        <v>0</v>
      </c>
      <c r="K203" s="201"/>
      <c r="L203" s="38"/>
      <c r="M203" s="202" t="s">
        <v>1</v>
      </c>
      <c r="N203" s="203" t="s">
        <v>42</v>
      </c>
      <c r="O203" s="70"/>
      <c r="P203" s="204">
        <f t="shared" si="21"/>
        <v>0</v>
      </c>
      <c r="Q203" s="204">
        <v>0</v>
      </c>
      <c r="R203" s="204">
        <f t="shared" si="22"/>
        <v>0</v>
      </c>
      <c r="S203" s="204">
        <v>0</v>
      </c>
      <c r="T203" s="205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6" t="s">
        <v>274</v>
      </c>
      <c r="AT203" s="206" t="s">
        <v>154</v>
      </c>
      <c r="AU203" s="206" t="s">
        <v>85</v>
      </c>
      <c r="AY203" s="16" t="s">
        <v>153</v>
      </c>
      <c r="BE203" s="207">
        <f t="shared" si="24"/>
        <v>0</v>
      </c>
      <c r="BF203" s="207">
        <f t="shared" si="25"/>
        <v>0</v>
      </c>
      <c r="BG203" s="207">
        <f t="shared" si="26"/>
        <v>0</v>
      </c>
      <c r="BH203" s="207">
        <f t="shared" si="27"/>
        <v>0</v>
      </c>
      <c r="BI203" s="207">
        <f t="shared" si="28"/>
        <v>0</v>
      </c>
      <c r="BJ203" s="16" t="s">
        <v>85</v>
      </c>
      <c r="BK203" s="207">
        <f t="shared" si="29"/>
        <v>0</v>
      </c>
      <c r="BL203" s="16" t="s">
        <v>274</v>
      </c>
      <c r="BM203" s="206" t="s">
        <v>1427</v>
      </c>
    </row>
    <row r="204" spans="1:65" s="2" customFormat="1" ht="16.5" customHeight="1">
      <c r="A204" s="33"/>
      <c r="B204" s="34"/>
      <c r="C204" s="194" t="s">
        <v>587</v>
      </c>
      <c r="D204" s="194" t="s">
        <v>154</v>
      </c>
      <c r="E204" s="195" t="s">
        <v>1428</v>
      </c>
      <c r="F204" s="196" t="s">
        <v>1429</v>
      </c>
      <c r="G204" s="197" t="s">
        <v>514</v>
      </c>
      <c r="H204" s="198">
        <v>20</v>
      </c>
      <c r="I204" s="199"/>
      <c r="J204" s="200">
        <f t="shared" si="20"/>
        <v>0</v>
      </c>
      <c r="K204" s="201"/>
      <c r="L204" s="38"/>
      <c r="M204" s="202" t="s">
        <v>1</v>
      </c>
      <c r="N204" s="203" t="s">
        <v>42</v>
      </c>
      <c r="O204" s="70"/>
      <c r="P204" s="204">
        <f t="shared" si="21"/>
        <v>0</v>
      </c>
      <c r="Q204" s="204">
        <v>0</v>
      </c>
      <c r="R204" s="204">
        <f t="shared" si="22"/>
        <v>0</v>
      </c>
      <c r="S204" s="204">
        <v>0</v>
      </c>
      <c r="T204" s="205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6" t="s">
        <v>274</v>
      </c>
      <c r="AT204" s="206" t="s">
        <v>154</v>
      </c>
      <c r="AU204" s="206" t="s">
        <v>85</v>
      </c>
      <c r="AY204" s="16" t="s">
        <v>153</v>
      </c>
      <c r="BE204" s="207">
        <f t="shared" si="24"/>
        <v>0</v>
      </c>
      <c r="BF204" s="207">
        <f t="shared" si="25"/>
        <v>0</v>
      </c>
      <c r="BG204" s="207">
        <f t="shared" si="26"/>
        <v>0</v>
      </c>
      <c r="BH204" s="207">
        <f t="shared" si="27"/>
        <v>0</v>
      </c>
      <c r="BI204" s="207">
        <f t="shared" si="28"/>
        <v>0</v>
      </c>
      <c r="BJ204" s="16" t="s">
        <v>85</v>
      </c>
      <c r="BK204" s="207">
        <f t="shared" si="29"/>
        <v>0</v>
      </c>
      <c r="BL204" s="16" t="s">
        <v>274</v>
      </c>
      <c r="BM204" s="206" t="s">
        <v>1430</v>
      </c>
    </row>
    <row r="205" spans="1:65" s="2" customFormat="1" ht="16.5" customHeight="1">
      <c r="A205" s="33"/>
      <c r="B205" s="34"/>
      <c r="C205" s="194" t="s">
        <v>593</v>
      </c>
      <c r="D205" s="194" t="s">
        <v>154</v>
      </c>
      <c r="E205" s="195" t="s">
        <v>1431</v>
      </c>
      <c r="F205" s="196" t="s">
        <v>1432</v>
      </c>
      <c r="G205" s="197" t="s">
        <v>277</v>
      </c>
      <c r="H205" s="198">
        <v>160</v>
      </c>
      <c r="I205" s="199"/>
      <c r="J205" s="200">
        <f t="shared" si="20"/>
        <v>0</v>
      </c>
      <c r="K205" s="201"/>
      <c r="L205" s="38"/>
      <c r="M205" s="202" t="s">
        <v>1</v>
      </c>
      <c r="N205" s="203" t="s">
        <v>42</v>
      </c>
      <c r="O205" s="70"/>
      <c r="P205" s="204">
        <f t="shared" si="21"/>
        <v>0</v>
      </c>
      <c r="Q205" s="204">
        <v>0</v>
      </c>
      <c r="R205" s="204">
        <f t="shared" si="22"/>
        <v>0</v>
      </c>
      <c r="S205" s="204">
        <v>0</v>
      </c>
      <c r="T205" s="205">
        <f t="shared" si="2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6" t="s">
        <v>274</v>
      </c>
      <c r="AT205" s="206" t="s">
        <v>154</v>
      </c>
      <c r="AU205" s="206" t="s">
        <v>85</v>
      </c>
      <c r="AY205" s="16" t="s">
        <v>153</v>
      </c>
      <c r="BE205" s="207">
        <f t="shared" si="24"/>
        <v>0</v>
      </c>
      <c r="BF205" s="207">
        <f t="shared" si="25"/>
        <v>0</v>
      </c>
      <c r="BG205" s="207">
        <f t="shared" si="26"/>
        <v>0</v>
      </c>
      <c r="BH205" s="207">
        <f t="shared" si="27"/>
        <v>0</v>
      </c>
      <c r="BI205" s="207">
        <f t="shared" si="28"/>
        <v>0</v>
      </c>
      <c r="BJ205" s="16" t="s">
        <v>85</v>
      </c>
      <c r="BK205" s="207">
        <f t="shared" si="29"/>
        <v>0</v>
      </c>
      <c r="BL205" s="16" t="s">
        <v>274</v>
      </c>
      <c r="BM205" s="206" t="s">
        <v>1433</v>
      </c>
    </row>
    <row r="206" spans="1:65" s="2" customFormat="1" ht="16.5" customHeight="1">
      <c r="A206" s="33"/>
      <c r="B206" s="34"/>
      <c r="C206" s="194" t="s">
        <v>597</v>
      </c>
      <c r="D206" s="194" t="s">
        <v>154</v>
      </c>
      <c r="E206" s="195" t="s">
        <v>1434</v>
      </c>
      <c r="F206" s="196" t="s">
        <v>1435</v>
      </c>
      <c r="G206" s="197" t="s">
        <v>277</v>
      </c>
      <c r="H206" s="198">
        <v>650</v>
      </c>
      <c r="I206" s="199"/>
      <c r="J206" s="200">
        <f t="shared" si="20"/>
        <v>0</v>
      </c>
      <c r="K206" s="201"/>
      <c r="L206" s="38"/>
      <c r="M206" s="202" t="s">
        <v>1</v>
      </c>
      <c r="N206" s="203" t="s">
        <v>42</v>
      </c>
      <c r="O206" s="70"/>
      <c r="P206" s="204">
        <f t="shared" si="21"/>
        <v>0</v>
      </c>
      <c r="Q206" s="204">
        <v>0</v>
      </c>
      <c r="R206" s="204">
        <f t="shared" si="22"/>
        <v>0</v>
      </c>
      <c r="S206" s="204">
        <v>0</v>
      </c>
      <c r="T206" s="205">
        <f t="shared" si="2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6" t="s">
        <v>274</v>
      </c>
      <c r="AT206" s="206" t="s">
        <v>154</v>
      </c>
      <c r="AU206" s="206" t="s">
        <v>85</v>
      </c>
      <c r="AY206" s="16" t="s">
        <v>153</v>
      </c>
      <c r="BE206" s="207">
        <f t="shared" si="24"/>
        <v>0</v>
      </c>
      <c r="BF206" s="207">
        <f t="shared" si="25"/>
        <v>0</v>
      </c>
      <c r="BG206" s="207">
        <f t="shared" si="26"/>
        <v>0</v>
      </c>
      <c r="BH206" s="207">
        <f t="shared" si="27"/>
        <v>0</v>
      </c>
      <c r="BI206" s="207">
        <f t="shared" si="28"/>
        <v>0</v>
      </c>
      <c r="BJ206" s="16" t="s">
        <v>85</v>
      </c>
      <c r="BK206" s="207">
        <f t="shared" si="29"/>
        <v>0</v>
      </c>
      <c r="BL206" s="16" t="s">
        <v>274</v>
      </c>
      <c r="BM206" s="206" t="s">
        <v>1436</v>
      </c>
    </row>
    <row r="207" spans="1:65" s="2" customFormat="1" ht="16.5" customHeight="1">
      <c r="A207" s="33"/>
      <c r="B207" s="34"/>
      <c r="C207" s="194" t="s">
        <v>602</v>
      </c>
      <c r="D207" s="194" t="s">
        <v>154</v>
      </c>
      <c r="E207" s="195" t="s">
        <v>1437</v>
      </c>
      <c r="F207" s="196" t="s">
        <v>1438</v>
      </c>
      <c r="G207" s="197" t="s">
        <v>277</v>
      </c>
      <c r="H207" s="198">
        <v>140</v>
      </c>
      <c r="I207" s="199"/>
      <c r="J207" s="200">
        <f t="shared" si="20"/>
        <v>0</v>
      </c>
      <c r="K207" s="201"/>
      <c r="L207" s="38"/>
      <c r="M207" s="202" t="s">
        <v>1</v>
      </c>
      <c r="N207" s="203" t="s">
        <v>42</v>
      </c>
      <c r="O207" s="70"/>
      <c r="P207" s="204">
        <f t="shared" si="21"/>
        <v>0</v>
      </c>
      <c r="Q207" s="204">
        <v>0</v>
      </c>
      <c r="R207" s="204">
        <f t="shared" si="22"/>
        <v>0</v>
      </c>
      <c r="S207" s="204">
        <v>0</v>
      </c>
      <c r="T207" s="205">
        <f t="shared" si="2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6" t="s">
        <v>274</v>
      </c>
      <c r="AT207" s="206" t="s">
        <v>154</v>
      </c>
      <c r="AU207" s="206" t="s">
        <v>85</v>
      </c>
      <c r="AY207" s="16" t="s">
        <v>153</v>
      </c>
      <c r="BE207" s="207">
        <f t="shared" si="24"/>
        <v>0</v>
      </c>
      <c r="BF207" s="207">
        <f t="shared" si="25"/>
        <v>0</v>
      </c>
      <c r="BG207" s="207">
        <f t="shared" si="26"/>
        <v>0</v>
      </c>
      <c r="BH207" s="207">
        <f t="shared" si="27"/>
        <v>0</v>
      </c>
      <c r="BI207" s="207">
        <f t="shared" si="28"/>
        <v>0</v>
      </c>
      <c r="BJ207" s="16" t="s">
        <v>85</v>
      </c>
      <c r="BK207" s="207">
        <f t="shared" si="29"/>
        <v>0</v>
      </c>
      <c r="BL207" s="16" t="s">
        <v>274</v>
      </c>
      <c r="BM207" s="206" t="s">
        <v>1439</v>
      </c>
    </row>
    <row r="208" spans="1:65" s="2" customFormat="1" ht="16.5" customHeight="1">
      <c r="A208" s="33"/>
      <c r="B208" s="34"/>
      <c r="C208" s="194" t="s">
        <v>606</v>
      </c>
      <c r="D208" s="194" t="s">
        <v>154</v>
      </c>
      <c r="E208" s="195" t="s">
        <v>1440</v>
      </c>
      <c r="F208" s="196" t="s">
        <v>1441</v>
      </c>
      <c r="G208" s="197" t="s">
        <v>514</v>
      </c>
      <c r="H208" s="198">
        <v>27</v>
      </c>
      <c r="I208" s="199"/>
      <c r="J208" s="200">
        <f t="shared" si="20"/>
        <v>0</v>
      </c>
      <c r="K208" s="201"/>
      <c r="L208" s="38"/>
      <c r="M208" s="202" t="s">
        <v>1</v>
      </c>
      <c r="N208" s="203" t="s">
        <v>42</v>
      </c>
      <c r="O208" s="70"/>
      <c r="P208" s="204">
        <f t="shared" si="21"/>
        <v>0</v>
      </c>
      <c r="Q208" s="204">
        <v>0</v>
      </c>
      <c r="R208" s="204">
        <f t="shared" si="22"/>
        <v>0</v>
      </c>
      <c r="S208" s="204">
        <v>0</v>
      </c>
      <c r="T208" s="205">
        <f t="shared" si="2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6" t="s">
        <v>274</v>
      </c>
      <c r="AT208" s="206" t="s">
        <v>154</v>
      </c>
      <c r="AU208" s="206" t="s">
        <v>85</v>
      </c>
      <c r="AY208" s="16" t="s">
        <v>153</v>
      </c>
      <c r="BE208" s="207">
        <f t="shared" si="24"/>
        <v>0</v>
      </c>
      <c r="BF208" s="207">
        <f t="shared" si="25"/>
        <v>0</v>
      </c>
      <c r="BG208" s="207">
        <f t="shared" si="26"/>
        <v>0</v>
      </c>
      <c r="BH208" s="207">
        <f t="shared" si="27"/>
        <v>0</v>
      </c>
      <c r="BI208" s="207">
        <f t="shared" si="28"/>
        <v>0</v>
      </c>
      <c r="BJ208" s="16" t="s">
        <v>85</v>
      </c>
      <c r="BK208" s="207">
        <f t="shared" si="29"/>
        <v>0</v>
      </c>
      <c r="BL208" s="16" t="s">
        <v>274</v>
      </c>
      <c r="BM208" s="206" t="s">
        <v>1442</v>
      </c>
    </row>
    <row r="209" spans="1:65" s="2" customFormat="1" ht="16.5" customHeight="1">
      <c r="A209" s="33"/>
      <c r="B209" s="34"/>
      <c r="C209" s="194" t="s">
        <v>610</v>
      </c>
      <c r="D209" s="194" t="s">
        <v>154</v>
      </c>
      <c r="E209" s="195" t="s">
        <v>1443</v>
      </c>
      <c r="F209" s="196" t="s">
        <v>1444</v>
      </c>
      <c r="G209" s="197" t="s">
        <v>514</v>
      </c>
      <c r="H209" s="198">
        <v>27</v>
      </c>
      <c r="I209" s="199"/>
      <c r="J209" s="200">
        <f t="shared" si="20"/>
        <v>0</v>
      </c>
      <c r="K209" s="201"/>
      <c r="L209" s="38"/>
      <c r="M209" s="202" t="s">
        <v>1</v>
      </c>
      <c r="N209" s="203" t="s">
        <v>42</v>
      </c>
      <c r="O209" s="70"/>
      <c r="P209" s="204">
        <f t="shared" si="21"/>
        <v>0</v>
      </c>
      <c r="Q209" s="204">
        <v>0</v>
      </c>
      <c r="R209" s="204">
        <f t="shared" si="22"/>
        <v>0</v>
      </c>
      <c r="S209" s="204">
        <v>0</v>
      </c>
      <c r="T209" s="205">
        <f t="shared" si="2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6" t="s">
        <v>274</v>
      </c>
      <c r="AT209" s="206" t="s">
        <v>154</v>
      </c>
      <c r="AU209" s="206" t="s">
        <v>85</v>
      </c>
      <c r="AY209" s="16" t="s">
        <v>153</v>
      </c>
      <c r="BE209" s="207">
        <f t="shared" si="24"/>
        <v>0</v>
      </c>
      <c r="BF209" s="207">
        <f t="shared" si="25"/>
        <v>0</v>
      </c>
      <c r="BG209" s="207">
        <f t="shared" si="26"/>
        <v>0</v>
      </c>
      <c r="BH209" s="207">
        <f t="shared" si="27"/>
        <v>0</v>
      </c>
      <c r="BI209" s="207">
        <f t="shared" si="28"/>
        <v>0</v>
      </c>
      <c r="BJ209" s="16" t="s">
        <v>85</v>
      </c>
      <c r="BK209" s="207">
        <f t="shared" si="29"/>
        <v>0</v>
      </c>
      <c r="BL209" s="16" t="s">
        <v>274</v>
      </c>
      <c r="BM209" s="206" t="s">
        <v>1445</v>
      </c>
    </row>
    <row r="210" spans="1:65" s="2" customFormat="1" ht="16.5" customHeight="1">
      <c r="A210" s="33"/>
      <c r="B210" s="34"/>
      <c r="C210" s="194" t="s">
        <v>614</v>
      </c>
      <c r="D210" s="194" t="s">
        <v>154</v>
      </c>
      <c r="E210" s="195" t="s">
        <v>1446</v>
      </c>
      <c r="F210" s="196" t="s">
        <v>1447</v>
      </c>
      <c r="G210" s="197" t="s">
        <v>514</v>
      </c>
      <c r="H210" s="198">
        <v>1</v>
      </c>
      <c r="I210" s="199"/>
      <c r="J210" s="200">
        <f t="shared" si="20"/>
        <v>0</v>
      </c>
      <c r="K210" s="201"/>
      <c r="L210" s="38"/>
      <c r="M210" s="202" t="s">
        <v>1</v>
      </c>
      <c r="N210" s="203" t="s">
        <v>42</v>
      </c>
      <c r="O210" s="70"/>
      <c r="P210" s="204">
        <f t="shared" si="21"/>
        <v>0</v>
      </c>
      <c r="Q210" s="204">
        <v>0</v>
      </c>
      <c r="R210" s="204">
        <f t="shared" si="22"/>
        <v>0</v>
      </c>
      <c r="S210" s="204">
        <v>0</v>
      </c>
      <c r="T210" s="205">
        <f t="shared" si="2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6" t="s">
        <v>274</v>
      </c>
      <c r="AT210" s="206" t="s">
        <v>154</v>
      </c>
      <c r="AU210" s="206" t="s">
        <v>85</v>
      </c>
      <c r="AY210" s="16" t="s">
        <v>153</v>
      </c>
      <c r="BE210" s="207">
        <f t="shared" si="24"/>
        <v>0</v>
      </c>
      <c r="BF210" s="207">
        <f t="shared" si="25"/>
        <v>0</v>
      </c>
      <c r="BG210" s="207">
        <f t="shared" si="26"/>
        <v>0</v>
      </c>
      <c r="BH210" s="207">
        <f t="shared" si="27"/>
        <v>0</v>
      </c>
      <c r="BI210" s="207">
        <f t="shared" si="28"/>
        <v>0</v>
      </c>
      <c r="BJ210" s="16" t="s">
        <v>85</v>
      </c>
      <c r="BK210" s="207">
        <f t="shared" si="29"/>
        <v>0</v>
      </c>
      <c r="BL210" s="16" t="s">
        <v>274</v>
      </c>
      <c r="BM210" s="206" t="s">
        <v>1448</v>
      </c>
    </row>
    <row r="211" spans="1:65" s="11" customFormat="1" ht="25.9" customHeight="1">
      <c r="B211" s="180"/>
      <c r="C211" s="181"/>
      <c r="D211" s="182" t="s">
        <v>76</v>
      </c>
      <c r="E211" s="183" t="s">
        <v>1449</v>
      </c>
      <c r="F211" s="183" t="s">
        <v>1450</v>
      </c>
      <c r="G211" s="181"/>
      <c r="H211" s="181"/>
      <c r="I211" s="184"/>
      <c r="J211" s="185">
        <f>BK211</f>
        <v>0</v>
      </c>
      <c r="K211" s="181"/>
      <c r="L211" s="186"/>
      <c r="M211" s="187"/>
      <c r="N211" s="188"/>
      <c r="O211" s="188"/>
      <c r="P211" s="189">
        <f>SUM(P212:P215)</f>
        <v>0</v>
      </c>
      <c r="Q211" s="188"/>
      <c r="R211" s="189">
        <f>SUM(R212:R215)</f>
        <v>0</v>
      </c>
      <c r="S211" s="188"/>
      <c r="T211" s="190">
        <f>SUM(T212:T215)</f>
        <v>0</v>
      </c>
      <c r="AR211" s="191" t="s">
        <v>87</v>
      </c>
      <c r="AT211" s="192" t="s">
        <v>76</v>
      </c>
      <c r="AU211" s="192" t="s">
        <v>77</v>
      </c>
      <c r="AY211" s="191" t="s">
        <v>153</v>
      </c>
      <c r="BK211" s="193">
        <f>SUM(BK212:BK215)</f>
        <v>0</v>
      </c>
    </row>
    <row r="212" spans="1:65" s="2" customFormat="1" ht="16.5" customHeight="1">
      <c r="A212" s="33"/>
      <c r="B212" s="34"/>
      <c r="C212" s="194" t="s">
        <v>618</v>
      </c>
      <c r="D212" s="194" t="s">
        <v>154</v>
      </c>
      <c r="E212" s="195" t="s">
        <v>1451</v>
      </c>
      <c r="F212" s="196" t="s">
        <v>1452</v>
      </c>
      <c r="G212" s="197" t="s">
        <v>514</v>
      </c>
      <c r="H212" s="198">
        <v>4</v>
      </c>
      <c r="I212" s="199"/>
      <c r="J212" s="200">
        <f>ROUND(I212*H212,2)</f>
        <v>0</v>
      </c>
      <c r="K212" s="201"/>
      <c r="L212" s="38"/>
      <c r="M212" s="202" t="s">
        <v>1</v>
      </c>
      <c r="N212" s="203" t="s">
        <v>42</v>
      </c>
      <c r="O212" s="70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6" t="s">
        <v>274</v>
      </c>
      <c r="AT212" s="206" t="s">
        <v>154</v>
      </c>
      <c r="AU212" s="206" t="s">
        <v>85</v>
      </c>
      <c r="AY212" s="16" t="s">
        <v>153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85</v>
      </c>
      <c r="BK212" s="207">
        <f>ROUND(I212*H212,2)</f>
        <v>0</v>
      </c>
      <c r="BL212" s="16" t="s">
        <v>274</v>
      </c>
      <c r="BM212" s="206" t="s">
        <v>1453</v>
      </c>
    </row>
    <row r="213" spans="1:65" s="2" customFormat="1" ht="16.5" customHeight="1">
      <c r="A213" s="33"/>
      <c r="B213" s="34"/>
      <c r="C213" s="194" t="s">
        <v>622</v>
      </c>
      <c r="D213" s="194" t="s">
        <v>154</v>
      </c>
      <c r="E213" s="195" t="s">
        <v>1454</v>
      </c>
      <c r="F213" s="196" t="s">
        <v>1455</v>
      </c>
      <c r="G213" s="197" t="s">
        <v>277</v>
      </c>
      <c r="H213" s="198">
        <v>325</v>
      </c>
      <c r="I213" s="199"/>
      <c r="J213" s="200">
        <f>ROUND(I213*H213,2)</f>
        <v>0</v>
      </c>
      <c r="K213" s="201"/>
      <c r="L213" s="38"/>
      <c r="M213" s="202" t="s">
        <v>1</v>
      </c>
      <c r="N213" s="203" t="s">
        <v>42</v>
      </c>
      <c r="O213" s="70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6" t="s">
        <v>274</v>
      </c>
      <c r="AT213" s="206" t="s">
        <v>154</v>
      </c>
      <c r="AU213" s="206" t="s">
        <v>85</v>
      </c>
      <c r="AY213" s="16" t="s">
        <v>153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85</v>
      </c>
      <c r="BK213" s="207">
        <f>ROUND(I213*H213,2)</f>
        <v>0</v>
      </c>
      <c r="BL213" s="16" t="s">
        <v>274</v>
      </c>
      <c r="BM213" s="206" t="s">
        <v>1456</v>
      </c>
    </row>
    <row r="214" spans="1:65" s="2" customFormat="1" ht="16.5" customHeight="1">
      <c r="A214" s="33"/>
      <c r="B214" s="34"/>
      <c r="C214" s="194" t="s">
        <v>626</v>
      </c>
      <c r="D214" s="194" t="s">
        <v>154</v>
      </c>
      <c r="E214" s="195" t="s">
        <v>1457</v>
      </c>
      <c r="F214" s="196" t="s">
        <v>1458</v>
      </c>
      <c r="G214" s="197" t="s">
        <v>514</v>
      </c>
      <c r="H214" s="198">
        <v>4</v>
      </c>
      <c r="I214" s="199"/>
      <c r="J214" s="200">
        <f>ROUND(I214*H214,2)</f>
        <v>0</v>
      </c>
      <c r="K214" s="201"/>
      <c r="L214" s="38"/>
      <c r="M214" s="202" t="s">
        <v>1</v>
      </c>
      <c r="N214" s="203" t="s">
        <v>42</v>
      </c>
      <c r="O214" s="70"/>
      <c r="P214" s="204">
        <f>O214*H214</f>
        <v>0</v>
      </c>
      <c r="Q214" s="204">
        <v>0</v>
      </c>
      <c r="R214" s="204">
        <f>Q214*H214</f>
        <v>0</v>
      </c>
      <c r="S214" s="204">
        <v>0</v>
      </c>
      <c r="T214" s="20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6" t="s">
        <v>274</v>
      </c>
      <c r="AT214" s="206" t="s">
        <v>154</v>
      </c>
      <c r="AU214" s="206" t="s">
        <v>85</v>
      </c>
      <c r="AY214" s="16" t="s">
        <v>153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6" t="s">
        <v>85</v>
      </c>
      <c r="BK214" s="207">
        <f>ROUND(I214*H214,2)</f>
        <v>0</v>
      </c>
      <c r="BL214" s="16" t="s">
        <v>274</v>
      </c>
      <c r="BM214" s="206" t="s">
        <v>1459</v>
      </c>
    </row>
    <row r="215" spans="1:65" s="2" customFormat="1" ht="16.5" customHeight="1">
      <c r="A215" s="33"/>
      <c r="B215" s="34"/>
      <c r="C215" s="194" t="s">
        <v>630</v>
      </c>
      <c r="D215" s="194" t="s">
        <v>154</v>
      </c>
      <c r="E215" s="195" t="s">
        <v>1460</v>
      </c>
      <c r="F215" s="196" t="s">
        <v>1461</v>
      </c>
      <c r="G215" s="197" t="s">
        <v>514</v>
      </c>
      <c r="H215" s="198">
        <v>1</v>
      </c>
      <c r="I215" s="199"/>
      <c r="J215" s="200">
        <f>ROUND(I215*H215,2)</f>
        <v>0</v>
      </c>
      <c r="K215" s="201"/>
      <c r="L215" s="38"/>
      <c r="M215" s="202" t="s">
        <v>1</v>
      </c>
      <c r="N215" s="203" t="s">
        <v>42</v>
      </c>
      <c r="O215" s="70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6" t="s">
        <v>274</v>
      </c>
      <c r="AT215" s="206" t="s">
        <v>154</v>
      </c>
      <c r="AU215" s="206" t="s">
        <v>85</v>
      </c>
      <c r="AY215" s="16" t="s">
        <v>153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6" t="s">
        <v>85</v>
      </c>
      <c r="BK215" s="207">
        <f>ROUND(I215*H215,2)</f>
        <v>0</v>
      </c>
      <c r="BL215" s="16" t="s">
        <v>274</v>
      </c>
      <c r="BM215" s="206" t="s">
        <v>1462</v>
      </c>
    </row>
    <row r="216" spans="1:65" s="11" customFormat="1" ht="25.9" customHeight="1">
      <c r="B216" s="180"/>
      <c r="C216" s="181"/>
      <c r="D216" s="182" t="s">
        <v>76</v>
      </c>
      <c r="E216" s="183" t="s">
        <v>1463</v>
      </c>
      <c r="F216" s="183" t="s">
        <v>1464</v>
      </c>
      <c r="G216" s="181"/>
      <c r="H216" s="181"/>
      <c r="I216" s="184"/>
      <c r="J216" s="185">
        <f>BK216</f>
        <v>0</v>
      </c>
      <c r="K216" s="181"/>
      <c r="L216" s="186"/>
      <c r="M216" s="187"/>
      <c r="N216" s="188"/>
      <c r="O216" s="188"/>
      <c r="P216" s="189">
        <f>SUM(P217:P224)</f>
        <v>0</v>
      </c>
      <c r="Q216" s="188"/>
      <c r="R216" s="189">
        <f>SUM(R217:R224)</f>
        <v>0</v>
      </c>
      <c r="S216" s="188"/>
      <c r="T216" s="190">
        <f>SUM(T217:T224)</f>
        <v>0</v>
      </c>
      <c r="AR216" s="191" t="s">
        <v>87</v>
      </c>
      <c r="AT216" s="192" t="s">
        <v>76</v>
      </c>
      <c r="AU216" s="192" t="s">
        <v>77</v>
      </c>
      <c r="AY216" s="191" t="s">
        <v>153</v>
      </c>
      <c r="BK216" s="193">
        <f>SUM(BK217:BK224)</f>
        <v>0</v>
      </c>
    </row>
    <row r="217" spans="1:65" s="2" customFormat="1" ht="33" customHeight="1">
      <c r="A217" s="33"/>
      <c r="B217" s="34"/>
      <c r="C217" s="194" t="s">
        <v>634</v>
      </c>
      <c r="D217" s="194" t="s">
        <v>154</v>
      </c>
      <c r="E217" s="195" t="s">
        <v>1465</v>
      </c>
      <c r="F217" s="196" t="s">
        <v>1466</v>
      </c>
      <c r="G217" s="197" t="s">
        <v>514</v>
      </c>
      <c r="H217" s="198">
        <v>1</v>
      </c>
      <c r="I217" s="199"/>
      <c r="J217" s="200">
        <f t="shared" ref="J217:J224" si="30">ROUND(I217*H217,2)</f>
        <v>0</v>
      </c>
      <c r="K217" s="201"/>
      <c r="L217" s="38"/>
      <c r="M217" s="202" t="s">
        <v>1</v>
      </c>
      <c r="N217" s="203" t="s">
        <v>42</v>
      </c>
      <c r="O217" s="70"/>
      <c r="P217" s="204">
        <f t="shared" ref="P217:P224" si="31">O217*H217</f>
        <v>0</v>
      </c>
      <c r="Q217" s="204">
        <v>0</v>
      </c>
      <c r="R217" s="204">
        <f t="shared" ref="R217:R224" si="32">Q217*H217</f>
        <v>0</v>
      </c>
      <c r="S217" s="204">
        <v>0</v>
      </c>
      <c r="T217" s="205">
        <f t="shared" ref="T217:T224" si="33"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6" t="s">
        <v>274</v>
      </c>
      <c r="AT217" s="206" t="s">
        <v>154</v>
      </c>
      <c r="AU217" s="206" t="s">
        <v>85</v>
      </c>
      <c r="AY217" s="16" t="s">
        <v>153</v>
      </c>
      <c r="BE217" s="207">
        <f t="shared" ref="BE217:BE224" si="34">IF(N217="základní",J217,0)</f>
        <v>0</v>
      </c>
      <c r="BF217" s="207">
        <f t="shared" ref="BF217:BF224" si="35">IF(N217="snížená",J217,0)</f>
        <v>0</v>
      </c>
      <c r="BG217" s="207">
        <f t="shared" ref="BG217:BG224" si="36">IF(N217="zákl. přenesená",J217,0)</f>
        <v>0</v>
      </c>
      <c r="BH217" s="207">
        <f t="shared" ref="BH217:BH224" si="37">IF(N217="sníž. přenesená",J217,0)</f>
        <v>0</v>
      </c>
      <c r="BI217" s="207">
        <f t="shared" ref="BI217:BI224" si="38">IF(N217="nulová",J217,0)</f>
        <v>0</v>
      </c>
      <c r="BJ217" s="16" t="s">
        <v>85</v>
      </c>
      <c r="BK217" s="207">
        <f t="shared" ref="BK217:BK224" si="39">ROUND(I217*H217,2)</f>
        <v>0</v>
      </c>
      <c r="BL217" s="16" t="s">
        <v>274</v>
      </c>
      <c r="BM217" s="206" t="s">
        <v>1467</v>
      </c>
    </row>
    <row r="218" spans="1:65" s="2" customFormat="1" ht="16.5" customHeight="1">
      <c r="A218" s="33"/>
      <c r="B218" s="34"/>
      <c r="C218" s="194" t="s">
        <v>639</v>
      </c>
      <c r="D218" s="194" t="s">
        <v>154</v>
      </c>
      <c r="E218" s="195" t="s">
        <v>1468</v>
      </c>
      <c r="F218" s="196" t="s">
        <v>1469</v>
      </c>
      <c r="G218" s="197" t="s">
        <v>514</v>
      </c>
      <c r="H218" s="198">
        <v>1</v>
      </c>
      <c r="I218" s="199"/>
      <c r="J218" s="200">
        <f t="shared" si="30"/>
        <v>0</v>
      </c>
      <c r="K218" s="201"/>
      <c r="L218" s="38"/>
      <c r="M218" s="202" t="s">
        <v>1</v>
      </c>
      <c r="N218" s="203" t="s">
        <v>42</v>
      </c>
      <c r="O218" s="70"/>
      <c r="P218" s="204">
        <f t="shared" si="31"/>
        <v>0</v>
      </c>
      <c r="Q218" s="204">
        <v>0</v>
      </c>
      <c r="R218" s="204">
        <f t="shared" si="32"/>
        <v>0</v>
      </c>
      <c r="S218" s="204">
        <v>0</v>
      </c>
      <c r="T218" s="205">
        <f t="shared" si="3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6" t="s">
        <v>274</v>
      </c>
      <c r="AT218" s="206" t="s">
        <v>154</v>
      </c>
      <c r="AU218" s="206" t="s">
        <v>85</v>
      </c>
      <c r="AY218" s="16" t="s">
        <v>153</v>
      </c>
      <c r="BE218" s="207">
        <f t="shared" si="34"/>
        <v>0</v>
      </c>
      <c r="BF218" s="207">
        <f t="shared" si="35"/>
        <v>0</v>
      </c>
      <c r="BG218" s="207">
        <f t="shared" si="36"/>
        <v>0</v>
      </c>
      <c r="BH218" s="207">
        <f t="shared" si="37"/>
        <v>0</v>
      </c>
      <c r="BI218" s="207">
        <f t="shared" si="38"/>
        <v>0</v>
      </c>
      <c r="BJ218" s="16" t="s">
        <v>85</v>
      </c>
      <c r="BK218" s="207">
        <f t="shared" si="39"/>
        <v>0</v>
      </c>
      <c r="BL218" s="16" t="s">
        <v>274</v>
      </c>
      <c r="BM218" s="206" t="s">
        <v>1470</v>
      </c>
    </row>
    <row r="219" spans="1:65" s="2" customFormat="1" ht="16.5" customHeight="1">
      <c r="A219" s="33"/>
      <c r="B219" s="34"/>
      <c r="C219" s="194" t="s">
        <v>643</v>
      </c>
      <c r="D219" s="194" t="s">
        <v>154</v>
      </c>
      <c r="E219" s="195" t="s">
        <v>1471</v>
      </c>
      <c r="F219" s="196" t="s">
        <v>1472</v>
      </c>
      <c r="G219" s="197" t="s">
        <v>514</v>
      </c>
      <c r="H219" s="198">
        <v>3</v>
      </c>
      <c r="I219" s="199"/>
      <c r="J219" s="200">
        <f t="shared" si="30"/>
        <v>0</v>
      </c>
      <c r="K219" s="201"/>
      <c r="L219" s="38"/>
      <c r="M219" s="202" t="s">
        <v>1</v>
      </c>
      <c r="N219" s="203" t="s">
        <v>42</v>
      </c>
      <c r="O219" s="70"/>
      <c r="P219" s="204">
        <f t="shared" si="31"/>
        <v>0</v>
      </c>
      <c r="Q219" s="204">
        <v>0</v>
      </c>
      <c r="R219" s="204">
        <f t="shared" si="32"/>
        <v>0</v>
      </c>
      <c r="S219" s="204">
        <v>0</v>
      </c>
      <c r="T219" s="205">
        <f t="shared" si="3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6" t="s">
        <v>274</v>
      </c>
      <c r="AT219" s="206" t="s">
        <v>154</v>
      </c>
      <c r="AU219" s="206" t="s">
        <v>85</v>
      </c>
      <c r="AY219" s="16" t="s">
        <v>153</v>
      </c>
      <c r="BE219" s="207">
        <f t="shared" si="34"/>
        <v>0</v>
      </c>
      <c r="BF219" s="207">
        <f t="shared" si="35"/>
        <v>0</v>
      </c>
      <c r="BG219" s="207">
        <f t="shared" si="36"/>
        <v>0</v>
      </c>
      <c r="BH219" s="207">
        <f t="shared" si="37"/>
        <v>0</v>
      </c>
      <c r="BI219" s="207">
        <f t="shared" si="38"/>
        <v>0</v>
      </c>
      <c r="BJ219" s="16" t="s">
        <v>85</v>
      </c>
      <c r="BK219" s="207">
        <f t="shared" si="39"/>
        <v>0</v>
      </c>
      <c r="BL219" s="16" t="s">
        <v>274</v>
      </c>
      <c r="BM219" s="206" t="s">
        <v>1473</v>
      </c>
    </row>
    <row r="220" spans="1:65" s="2" customFormat="1" ht="16.5" customHeight="1">
      <c r="A220" s="33"/>
      <c r="B220" s="34"/>
      <c r="C220" s="194" t="s">
        <v>647</v>
      </c>
      <c r="D220" s="194" t="s">
        <v>154</v>
      </c>
      <c r="E220" s="195" t="s">
        <v>1474</v>
      </c>
      <c r="F220" s="196" t="s">
        <v>1475</v>
      </c>
      <c r="G220" s="197" t="s">
        <v>514</v>
      </c>
      <c r="H220" s="198">
        <v>9</v>
      </c>
      <c r="I220" s="199"/>
      <c r="J220" s="200">
        <f t="shared" si="30"/>
        <v>0</v>
      </c>
      <c r="K220" s="201"/>
      <c r="L220" s="38"/>
      <c r="M220" s="202" t="s">
        <v>1</v>
      </c>
      <c r="N220" s="203" t="s">
        <v>42</v>
      </c>
      <c r="O220" s="70"/>
      <c r="P220" s="204">
        <f t="shared" si="31"/>
        <v>0</v>
      </c>
      <c r="Q220" s="204">
        <v>0</v>
      </c>
      <c r="R220" s="204">
        <f t="shared" si="32"/>
        <v>0</v>
      </c>
      <c r="S220" s="204">
        <v>0</v>
      </c>
      <c r="T220" s="205">
        <f t="shared" si="3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6" t="s">
        <v>274</v>
      </c>
      <c r="AT220" s="206" t="s">
        <v>154</v>
      </c>
      <c r="AU220" s="206" t="s">
        <v>85</v>
      </c>
      <c r="AY220" s="16" t="s">
        <v>153</v>
      </c>
      <c r="BE220" s="207">
        <f t="shared" si="34"/>
        <v>0</v>
      </c>
      <c r="BF220" s="207">
        <f t="shared" si="35"/>
        <v>0</v>
      </c>
      <c r="BG220" s="207">
        <f t="shared" si="36"/>
        <v>0</v>
      </c>
      <c r="BH220" s="207">
        <f t="shared" si="37"/>
        <v>0</v>
      </c>
      <c r="BI220" s="207">
        <f t="shared" si="38"/>
        <v>0</v>
      </c>
      <c r="BJ220" s="16" t="s">
        <v>85</v>
      </c>
      <c r="BK220" s="207">
        <f t="shared" si="39"/>
        <v>0</v>
      </c>
      <c r="BL220" s="16" t="s">
        <v>274</v>
      </c>
      <c r="BM220" s="206" t="s">
        <v>1476</v>
      </c>
    </row>
    <row r="221" spans="1:65" s="2" customFormat="1" ht="21.75" customHeight="1">
      <c r="A221" s="33"/>
      <c r="B221" s="34"/>
      <c r="C221" s="194" t="s">
        <v>651</v>
      </c>
      <c r="D221" s="194" t="s">
        <v>154</v>
      </c>
      <c r="E221" s="195" t="s">
        <v>1477</v>
      </c>
      <c r="F221" s="196" t="s">
        <v>1478</v>
      </c>
      <c r="G221" s="197" t="s">
        <v>514</v>
      </c>
      <c r="H221" s="198">
        <v>9</v>
      </c>
      <c r="I221" s="199"/>
      <c r="J221" s="200">
        <f t="shared" si="30"/>
        <v>0</v>
      </c>
      <c r="K221" s="201"/>
      <c r="L221" s="38"/>
      <c r="M221" s="202" t="s">
        <v>1</v>
      </c>
      <c r="N221" s="203" t="s">
        <v>42</v>
      </c>
      <c r="O221" s="70"/>
      <c r="P221" s="204">
        <f t="shared" si="31"/>
        <v>0</v>
      </c>
      <c r="Q221" s="204">
        <v>0</v>
      </c>
      <c r="R221" s="204">
        <f t="shared" si="32"/>
        <v>0</v>
      </c>
      <c r="S221" s="204">
        <v>0</v>
      </c>
      <c r="T221" s="205">
        <f t="shared" si="3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6" t="s">
        <v>274</v>
      </c>
      <c r="AT221" s="206" t="s">
        <v>154</v>
      </c>
      <c r="AU221" s="206" t="s">
        <v>85</v>
      </c>
      <c r="AY221" s="16" t="s">
        <v>153</v>
      </c>
      <c r="BE221" s="207">
        <f t="shared" si="34"/>
        <v>0</v>
      </c>
      <c r="BF221" s="207">
        <f t="shared" si="35"/>
        <v>0</v>
      </c>
      <c r="BG221" s="207">
        <f t="shared" si="36"/>
        <v>0</v>
      </c>
      <c r="BH221" s="207">
        <f t="shared" si="37"/>
        <v>0</v>
      </c>
      <c r="BI221" s="207">
        <f t="shared" si="38"/>
        <v>0</v>
      </c>
      <c r="BJ221" s="16" t="s">
        <v>85</v>
      </c>
      <c r="BK221" s="207">
        <f t="shared" si="39"/>
        <v>0</v>
      </c>
      <c r="BL221" s="16" t="s">
        <v>274</v>
      </c>
      <c r="BM221" s="206" t="s">
        <v>1479</v>
      </c>
    </row>
    <row r="222" spans="1:65" s="2" customFormat="1" ht="16.5" customHeight="1">
      <c r="A222" s="33"/>
      <c r="B222" s="34"/>
      <c r="C222" s="194" t="s">
        <v>655</v>
      </c>
      <c r="D222" s="194" t="s">
        <v>154</v>
      </c>
      <c r="E222" s="195" t="s">
        <v>1480</v>
      </c>
      <c r="F222" s="196" t="s">
        <v>1481</v>
      </c>
      <c r="G222" s="197" t="s">
        <v>514</v>
      </c>
      <c r="H222" s="198">
        <v>11</v>
      </c>
      <c r="I222" s="199"/>
      <c r="J222" s="200">
        <f t="shared" si="30"/>
        <v>0</v>
      </c>
      <c r="K222" s="201"/>
      <c r="L222" s="38"/>
      <c r="M222" s="202" t="s">
        <v>1</v>
      </c>
      <c r="N222" s="203" t="s">
        <v>42</v>
      </c>
      <c r="O222" s="70"/>
      <c r="P222" s="204">
        <f t="shared" si="31"/>
        <v>0</v>
      </c>
      <c r="Q222" s="204">
        <v>0</v>
      </c>
      <c r="R222" s="204">
        <f t="shared" si="32"/>
        <v>0</v>
      </c>
      <c r="S222" s="204">
        <v>0</v>
      </c>
      <c r="T222" s="205">
        <f t="shared" si="3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6" t="s">
        <v>274</v>
      </c>
      <c r="AT222" s="206" t="s">
        <v>154</v>
      </c>
      <c r="AU222" s="206" t="s">
        <v>85</v>
      </c>
      <c r="AY222" s="16" t="s">
        <v>153</v>
      </c>
      <c r="BE222" s="207">
        <f t="shared" si="34"/>
        <v>0</v>
      </c>
      <c r="BF222" s="207">
        <f t="shared" si="35"/>
        <v>0</v>
      </c>
      <c r="BG222" s="207">
        <f t="shared" si="36"/>
        <v>0</v>
      </c>
      <c r="BH222" s="207">
        <f t="shared" si="37"/>
        <v>0</v>
      </c>
      <c r="BI222" s="207">
        <f t="shared" si="38"/>
        <v>0</v>
      </c>
      <c r="BJ222" s="16" t="s">
        <v>85</v>
      </c>
      <c r="BK222" s="207">
        <f t="shared" si="39"/>
        <v>0</v>
      </c>
      <c r="BL222" s="16" t="s">
        <v>274</v>
      </c>
      <c r="BM222" s="206" t="s">
        <v>1482</v>
      </c>
    </row>
    <row r="223" spans="1:65" s="2" customFormat="1" ht="16.5" customHeight="1">
      <c r="A223" s="33"/>
      <c r="B223" s="34"/>
      <c r="C223" s="194" t="s">
        <v>659</v>
      </c>
      <c r="D223" s="194" t="s">
        <v>154</v>
      </c>
      <c r="E223" s="195" t="s">
        <v>1483</v>
      </c>
      <c r="F223" s="196" t="s">
        <v>1484</v>
      </c>
      <c r="G223" s="197" t="s">
        <v>277</v>
      </c>
      <c r="H223" s="198">
        <v>520</v>
      </c>
      <c r="I223" s="199"/>
      <c r="J223" s="200">
        <f t="shared" si="30"/>
        <v>0</v>
      </c>
      <c r="K223" s="201"/>
      <c r="L223" s="38"/>
      <c r="M223" s="202" t="s">
        <v>1</v>
      </c>
      <c r="N223" s="203" t="s">
        <v>42</v>
      </c>
      <c r="O223" s="70"/>
      <c r="P223" s="204">
        <f t="shared" si="31"/>
        <v>0</v>
      </c>
      <c r="Q223" s="204">
        <v>0</v>
      </c>
      <c r="R223" s="204">
        <f t="shared" si="32"/>
        <v>0</v>
      </c>
      <c r="S223" s="204">
        <v>0</v>
      </c>
      <c r="T223" s="205">
        <f t="shared" si="3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6" t="s">
        <v>274</v>
      </c>
      <c r="AT223" s="206" t="s">
        <v>154</v>
      </c>
      <c r="AU223" s="206" t="s">
        <v>85</v>
      </c>
      <c r="AY223" s="16" t="s">
        <v>153</v>
      </c>
      <c r="BE223" s="207">
        <f t="shared" si="34"/>
        <v>0</v>
      </c>
      <c r="BF223" s="207">
        <f t="shared" si="35"/>
        <v>0</v>
      </c>
      <c r="BG223" s="207">
        <f t="shared" si="36"/>
        <v>0</v>
      </c>
      <c r="BH223" s="207">
        <f t="shared" si="37"/>
        <v>0</v>
      </c>
      <c r="BI223" s="207">
        <f t="shared" si="38"/>
        <v>0</v>
      </c>
      <c r="BJ223" s="16" t="s">
        <v>85</v>
      </c>
      <c r="BK223" s="207">
        <f t="shared" si="39"/>
        <v>0</v>
      </c>
      <c r="BL223" s="16" t="s">
        <v>274</v>
      </c>
      <c r="BM223" s="206" t="s">
        <v>1485</v>
      </c>
    </row>
    <row r="224" spans="1:65" s="2" customFormat="1" ht="16.5" customHeight="1">
      <c r="A224" s="33"/>
      <c r="B224" s="34"/>
      <c r="C224" s="194" t="s">
        <v>663</v>
      </c>
      <c r="D224" s="194" t="s">
        <v>154</v>
      </c>
      <c r="E224" s="195" t="s">
        <v>1486</v>
      </c>
      <c r="F224" s="196" t="s">
        <v>1487</v>
      </c>
      <c r="G224" s="197" t="s">
        <v>277</v>
      </c>
      <c r="H224" s="198">
        <v>420</v>
      </c>
      <c r="I224" s="199"/>
      <c r="J224" s="200">
        <f t="shared" si="30"/>
        <v>0</v>
      </c>
      <c r="K224" s="201"/>
      <c r="L224" s="38"/>
      <c r="M224" s="202" t="s">
        <v>1</v>
      </c>
      <c r="N224" s="203" t="s">
        <v>42</v>
      </c>
      <c r="O224" s="70"/>
      <c r="P224" s="204">
        <f t="shared" si="31"/>
        <v>0</v>
      </c>
      <c r="Q224" s="204">
        <v>0</v>
      </c>
      <c r="R224" s="204">
        <f t="shared" si="32"/>
        <v>0</v>
      </c>
      <c r="S224" s="204">
        <v>0</v>
      </c>
      <c r="T224" s="205">
        <f t="shared" si="3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6" t="s">
        <v>274</v>
      </c>
      <c r="AT224" s="206" t="s">
        <v>154</v>
      </c>
      <c r="AU224" s="206" t="s">
        <v>85</v>
      </c>
      <c r="AY224" s="16" t="s">
        <v>153</v>
      </c>
      <c r="BE224" s="207">
        <f t="shared" si="34"/>
        <v>0</v>
      </c>
      <c r="BF224" s="207">
        <f t="shared" si="35"/>
        <v>0</v>
      </c>
      <c r="BG224" s="207">
        <f t="shared" si="36"/>
        <v>0</v>
      </c>
      <c r="BH224" s="207">
        <f t="shared" si="37"/>
        <v>0</v>
      </c>
      <c r="BI224" s="207">
        <f t="shared" si="38"/>
        <v>0</v>
      </c>
      <c r="BJ224" s="16" t="s">
        <v>85</v>
      </c>
      <c r="BK224" s="207">
        <f t="shared" si="39"/>
        <v>0</v>
      </c>
      <c r="BL224" s="16" t="s">
        <v>274</v>
      </c>
      <c r="BM224" s="206" t="s">
        <v>1488</v>
      </c>
    </row>
    <row r="225" spans="1:65" s="11" customFormat="1" ht="25.9" customHeight="1">
      <c r="B225" s="180"/>
      <c r="C225" s="181"/>
      <c r="D225" s="182" t="s">
        <v>76</v>
      </c>
      <c r="E225" s="183" t="s">
        <v>1489</v>
      </c>
      <c r="F225" s="183" t="s">
        <v>1490</v>
      </c>
      <c r="G225" s="181"/>
      <c r="H225" s="181"/>
      <c r="I225" s="184"/>
      <c r="J225" s="185">
        <f>BK225</f>
        <v>0</v>
      </c>
      <c r="K225" s="181"/>
      <c r="L225" s="186"/>
      <c r="M225" s="187"/>
      <c r="N225" s="188"/>
      <c r="O225" s="188"/>
      <c r="P225" s="189">
        <f>SUM(P226:P231)</f>
        <v>0</v>
      </c>
      <c r="Q225" s="188"/>
      <c r="R225" s="189">
        <f>SUM(R226:R231)</f>
        <v>0</v>
      </c>
      <c r="S225" s="188"/>
      <c r="T225" s="190">
        <f>SUM(T226:T231)</f>
        <v>0</v>
      </c>
      <c r="AR225" s="191" t="s">
        <v>158</v>
      </c>
      <c r="AT225" s="192" t="s">
        <v>76</v>
      </c>
      <c r="AU225" s="192" t="s">
        <v>77</v>
      </c>
      <c r="AY225" s="191" t="s">
        <v>153</v>
      </c>
      <c r="BK225" s="193">
        <f>SUM(BK226:BK231)</f>
        <v>0</v>
      </c>
    </row>
    <row r="226" spans="1:65" s="2" customFormat="1" ht="21.75" customHeight="1">
      <c r="A226" s="33"/>
      <c r="B226" s="34"/>
      <c r="C226" s="194" t="s">
        <v>668</v>
      </c>
      <c r="D226" s="194" t="s">
        <v>154</v>
      </c>
      <c r="E226" s="195" t="s">
        <v>1491</v>
      </c>
      <c r="F226" s="196" t="s">
        <v>1492</v>
      </c>
      <c r="G226" s="197" t="s">
        <v>460</v>
      </c>
      <c r="H226" s="198">
        <v>120</v>
      </c>
      <c r="I226" s="199"/>
      <c r="J226" s="200">
        <f t="shared" ref="J226:J231" si="40">ROUND(I226*H226,2)</f>
        <v>0</v>
      </c>
      <c r="K226" s="201"/>
      <c r="L226" s="38"/>
      <c r="M226" s="202" t="s">
        <v>1</v>
      </c>
      <c r="N226" s="203" t="s">
        <v>42</v>
      </c>
      <c r="O226" s="70"/>
      <c r="P226" s="204">
        <f t="shared" ref="P226:P231" si="41">O226*H226</f>
        <v>0</v>
      </c>
      <c r="Q226" s="204">
        <v>0</v>
      </c>
      <c r="R226" s="204">
        <f t="shared" ref="R226:R231" si="42">Q226*H226</f>
        <v>0</v>
      </c>
      <c r="S226" s="204">
        <v>0</v>
      </c>
      <c r="T226" s="205">
        <f t="shared" ref="T226:T231" si="43"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6" t="s">
        <v>1298</v>
      </c>
      <c r="AT226" s="206" t="s">
        <v>154</v>
      </c>
      <c r="AU226" s="206" t="s">
        <v>85</v>
      </c>
      <c r="AY226" s="16" t="s">
        <v>153</v>
      </c>
      <c r="BE226" s="207">
        <f t="shared" ref="BE226:BE231" si="44">IF(N226="základní",J226,0)</f>
        <v>0</v>
      </c>
      <c r="BF226" s="207">
        <f t="shared" ref="BF226:BF231" si="45">IF(N226="snížená",J226,0)</f>
        <v>0</v>
      </c>
      <c r="BG226" s="207">
        <f t="shared" ref="BG226:BG231" si="46">IF(N226="zákl. přenesená",J226,0)</f>
        <v>0</v>
      </c>
      <c r="BH226" s="207">
        <f t="shared" ref="BH226:BH231" si="47">IF(N226="sníž. přenesená",J226,0)</f>
        <v>0</v>
      </c>
      <c r="BI226" s="207">
        <f t="shared" ref="BI226:BI231" si="48">IF(N226="nulová",J226,0)</f>
        <v>0</v>
      </c>
      <c r="BJ226" s="16" t="s">
        <v>85</v>
      </c>
      <c r="BK226" s="207">
        <f t="shared" ref="BK226:BK231" si="49">ROUND(I226*H226,2)</f>
        <v>0</v>
      </c>
      <c r="BL226" s="16" t="s">
        <v>1298</v>
      </c>
      <c r="BM226" s="206" t="s">
        <v>1493</v>
      </c>
    </row>
    <row r="227" spans="1:65" s="2" customFormat="1" ht="16.5" customHeight="1">
      <c r="A227" s="33"/>
      <c r="B227" s="34"/>
      <c r="C227" s="194" t="s">
        <v>672</v>
      </c>
      <c r="D227" s="194" t="s">
        <v>154</v>
      </c>
      <c r="E227" s="195" t="s">
        <v>1494</v>
      </c>
      <c r="F227" s="196" t="s">
        <v>1495</v>
      </c>
      <c r="G227" s="197" t="s">
        <v>460</v>
      </c>
      <c r="H227" s="198">
        <v>8</v>
      </c>
      <c r="I227" s="199"/>
      <c r="J227" s="200">
        <f t="shared" si="40"/>
        <v>0</v>
      </c>
      <c r="K227" s="201"/>
      <c r="L227" s="38"/>
      <c r="M227" s="202" t="s">
        <v>1</v>
      </c>
      <c r="N227" s="203" t="s">
        <v>42</v>
      </c>
      <c r="O227" s="70"/>
      <c r="P227" s="204">
        <f t="shared" si="41"/>
        <v>0</v>
      </c>
      <c r="Q227" s="204">
        <v>0</v>
      </c>
      <c r="R227" s="204">
        <f t="shared" si="42"/>
        <v>0</v>
      </c>
      <c r="S227" s="204">
        <v>0</v>
      </c>
      <c r="T227" s="205">
        <f t="shared" si="4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6" t="s">
        <v>1298</v>
      </c>
      <c r="AT227" s="206" t="s">
        <v>154</v>
      </c>
      <c r="AU227" s="206" t="s">
        <v>85</v>
      </c>
      <c r="AY227" s="16" t="s">
        <v>153</v>
      </c>
      <c r="BE227" s="207">
        <f t="shared" si="44"/>
        <v>0</v>
      </c>
      <c r="BF227" s="207">
        <f t="shared" si="45"/>
        <v>0</v>
      </c>
      <c r="BG227" s="207">
        <f t="shared" si="46"/>
        <v>0</v>
      </c>
      <c r="BH227" s="207">
        <f t="shared" si="47"/>
        <v>0</v>
      </c>
      <c r="BI227" s="207">
        <f t="shared" si="48"/>
        <v>0</v>
      </c>
      <c r="BJ227" s="16" t="s">
        <v>85</v>
      </c>
      <c r="BK227" s="207">
        <f t="shared" si="49"/>
        <v>0</v>
      </c>
      <c r="BL227" s="16" t="s">
        <v>1298</v>
      </c>
      <c r="BM227" s="206" t="s">
        <v>1496</v>
      </c>
    </row>
    <row r="228" spans="1:65" s="2" customFormat="1" ht="16.5" customHeight="1">
      <c r="A228" s="33"/>
      <c r="B228" s="34"/>
      <c r="C228" s="194" t="s">
        <v>677</v>
      </c>
      <c r="D228" s="194" t="s">
        <v>154</v>
      </c>
      <c r="E228" s="195" t="s">
        <v>1497</v>
      </c>
      <c r="F228" s="196" t="s">
        <v>1498</v>
      </c>
      <c r="G228" s="197" t="s">
        <v>460</v>
      </c>
      <c r="H228" s="198">
        <v>12</v>
      </c>
      <c r="I228" s="199"/>
      <c r="J228" s="200">
        <f t="shared" si="40"/>
        <v>0</v>
      </c>
      <c r="K228" s="201"/>
      <c r="L228" s="38"/>
      <c r="M228" s="202" t="s">
        <v>1</v>
      </c>
      <c r="N228" s="203" t="s">
        <v>42</v>
      </c>
      <c r="O228" s="70"/>
      <c r="P228" s="204">
        <f t="shared" si="41"/>
        <v>0</v>
      </c>
      <c r="Q228" s="204">
        <v>0</v>
      </c>
      <c r="R228" s="204">
        <f t="shared" si="42"/>
        <v>0</v>
      </c>
      <c r="S228" s="204">
        <v>0</v>
      </c>
      <c r="T228" s="205">
        <f t="shared" si="4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6" t="s">
        <v>1298</v>
      </c>
      <c r="AT228" s="206" t="s">
        <v>154</v>
      </c>
      <c r="AU228" s="206" t="s">
        <v>85</v>
      </c>
      <c r="AY228" s="16" t="s">
        <v>153</v>
      </c>
      <c r="BE228" s="207">
        <f t="shared" si="44"/>
        <v>0</v>
      </c>
      <c r="BF228" s="207">
        <f t="shared" si="45"/>
        <v>0</v>
      </c>
      <c r="BG228" s="207">
        <f t="shared" si="46"/>
        <v>0</v>
      </c>
      <c r="BH228" s="207">
        <f t="shared" si="47"/>
        <v>0</v>
      </c>
      <c r="BI228" s="207">
        <f t="shared" si="48"/>
        <v>0</v>
      </c>
      <c r="BJ228" s="16" t="s">
        <v>85</v>
      </c>
      <c r="BK228" s="207">
        <f t="shared" si="49"/>
        <v>0</v>
      </c>
      <c r="BL228" s="16" t="s">
        <v>1298</v>
      </c>
      <c r="BM228" s="206" t="s">
        <v>1499</v>
      </c>
    </row>
    <row r="229" spans="1:65" s="2" customFormat="1" ht="16.5" customHeight="1">
      <c r="A229" s="33"/>
      <c r="B229" s="34"/>
      <c r="C229" s="194" t="s">
        <v>683</v>
      </c>
      <c r="D229" s="194" t="s">
        <v>154</v>
      </c>
      <c r="E229" s="195" t="s">
        <v>1500</v>
      </c>
      <c r="F229" s="196" t="s">
        <v>1501</v>
      </c>
      <c r="G229" s="197" t="s">
        <v>460</v>
      </c>
      <c r="H229" s="198">
        <v>8</v>
      </c>
      <c r="I229" s="199"/>
      <c r="J229" s="200">
        <f t="shared" si="40"/>
        <v>0</v>
      </c>
      <c r="K229" s="201"/>
      <c r="L229" s="38"/>
      <c r="M229" s="202" t="s">
        <v>1</v>
      </c>
      <c r="N229" s="203" t="s">
        <v>42</v>
      </c>
      <c r="O229" s="70"/>
      <c r="P229" s="204">
        <f t="shared" si="41"/>
        <v>0</v>
      </c>
      <c r="Q229" s="204">
        <v>0</v>
      </c>
      <c r="R229" s="204">
        <f t="shared" si="42"/>
        <v>0</v>
      </c>
      <c r="S229" s="204">
        <v>0</v>
      </c>
      <c r="T229" s="205">
        <f t="shared" si="4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6" t="s">
        <v>1298</v>
      </c>
      <c r="AT229" s="206" t="s">
        <v>154</v>
      </c>
      <c r="AU229" s="206" t="s">
        <v>85</v>
      </c>
      <c r="AY229" s="16" t="s">
        <v>153</v>
      </c>
      <c r="BE229" s="207">
        <f t="shared" si="44"/>
        <v>0</v>
      </c>
      <c r="BF229" s="207">
        <f t="shared" si="45"/>
        <v>0</v>
      </c>
      <c r="BG229" s="207">
        <f t="shared" si="46"/>
        <v>0</v>
      </c>
      <c r="BH229" s="207">
        <f t="shared" si="47"/>
        <v>0</v>
      </c>
      <c r="BI229" s="207">
        <f t="shared" si="48"/>
        <v>0</v>
      </c>
      <c r="BJ229" s="16" t="s">
        <v>85</v>
      </c>
      <c r="BK229" s="207">
        <f t="shared" si="49"/>
        <v>0</v>
      </c>
      <c r="BL229" s="16" t="s">
        <v>1298</v>
      </c>
      <c r="BM229" s="206" t="s">
        <v>1502</v>
      </c>
    </row>
    <row r="230" spans="1:65" s="2" customFormat="1" ht="16.5" customHeight="1">
      <c r="A230" s="33"/>
      <c r="B230" s="34"/>
      <c r="C230" s="194" t="s">
        <v>687</v>
      </c>
      <c r="D230" s="194" t="s">
        <v>154</v>
      </c>
      <c r="E230" s="195" t="s">
        <v>1503</v>
      </c>
      <c r="F230" s="196" t="s">
        <v>1504</v>
      </c>
      <c r="G230" s="197" t="s">
        <v>460</v>
      </c>
      <c r="H230" s="198">
        <v>16</v>
      </c>
      <c r="I230" s="199"/>
      <c r="J230" s="200">
        <f t="shared" si="40"/>
        <v>0</v>
      </c>
      <c r="K230" s="201"/>
      <c r="L230" s="38"/>
      <c r="M230" s="202" t="s">
        <v>1</v>
      </c>
      <c r="N230" s="203" t="s">
        <v>42</v>
      </c>
      <c r="O230" s="70"/>
      <c r="P230" s="204">
        <f t="shared" si="41"/>
        <v>0</v>
      </c>
      <c r="Q230" s="204">
        <v>0</v>
      </c>
      <c r="R230" s="204">
        <f t="shared" si="42"/>
        <v>0</v>
      </c>
      <c r="S230" s="204">
        <v>0</v>
      </c>
      <c r="T230" s="205">
        <f t="shared" si="4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6" t="s">
        <v>1298</v>
      </c>
      <c r="AT230" s="206" t="s">
        <v>154</v>
      </c>
      <c r="AU230" s="206" t="s">
        <v>85</v>
      </c>
      <c r="AY230" s="16" t="s">
        <v>153</v>
      </c>
      <c r="BE230" s="207">
        <f t="shared" si="44"/>
        <v>0</v>
      </c>
      <c r="BF230" s="207">
        <f t="shared" si="45"/>
        <v>0</v>
      </c>
      <c r="BG230" s="207">
        <f t="shared" si="46"/>
        <v>0</v>
      </c>
      <c r="BH230" s="207">
        <f t="shared" si="47"/>
        <v>0</v>
      </c>
      <c r="BI230" s="207">
        <f t="shared" si="48"/>
        <v>0</v>
      </c>
      <c r="BJ230" s="16" t="s">
        <v>85</v>
      </c>
      <c r="BK230" s="207">
        <f t="shared" si="49"/>
        <v>0</v>
      </c>
      <c r="BL230" s="16" t="s">
        <v>1298</v>
      </c>
      <c r="BM230" s="206" t="s">
        <v>1505</v>
      </c>
    </row>
    <row r="231" spans="1:65" s="2" customFormat="1" ht="16.5" customHeight="1">
      <c r="A231" s="33"/>
      <c r="B231" s="34"/>
      <c r="C231" s="194" t="s">
        <v>691</v>
      </c>
      <c r="D231" s="194" t="s">
        <v>154</v>
      </c>
      <c r="E231" s="195" t="s">
        <v>1506</v>
      </c>
      <c r="F231" s="196" t="s">
        <v>1507</v>
      </c>
      <c r="G231" s="197" t="s">
        <v>460</v>
      </c>
      <c r="H231" s="198">
        <v>16</v>
      </c>
      <c r="I231" s="199"/>
      <c r="J231" s="200">
        <f t="shared" si="40"/>
        <v>0</v>
      </c>
      <c r="K231" s="201"/>
      <c r="L231" s="38"/>
      <c r="M231" s="259" t="s">
        <v>1</v>
      </c>
      <c r="N231" s="260" t="s">
        <v>42</v>
      </c>
      <c r="O231" s="261"/>
      <c r="P231" s="262">
        <f t="shared" si="41"/>
        <v>0</v>
      </c>
      <c r="Q231" s="262">
        <v>0</v>
      </c>
      <c r="R231" s="262">
        <f t="shared" si="42"/>
        <v>0</v>
      </c>
      <c r="S231" s="262">
        <v>0</v>
      </c>
      <c r="T231" s="263">
        <f t="shared" si="4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6" t="s">
        <v>1298</v>
      </c>
      <c r="AT231" s="206" t="s">
        <v>154</v>
      </c>
      <c r="AU231" s="206" t="s">
        <v>85</v>
      </c>
      <c r="AY231" s="16" t="s">
        <v>153</v>
      </c>
      <c r="BE231" s="207">
        <f t="shared" si="44"/>
        <v>0</v>
      </c>
      <c r="BF231" s="207">
        <f t="shared" si="45"/>
        <v>0</v>
      </c>
      <c r="BG231" s="207">
        <f t="shared" si="46"/>
        <v>0</v>
      </c>
      <c r="BH231" s="207">
        <f t="shared" si="47"/>
        <v>0</v>
      </c>
      <c r="BI231" s="207">
        <f t="shared" si="48"/>
        <v>0</v>
      </c>
      <c r="BJ231" s="16" t="s">
        <v>85</v>
      </c>
      <c r="BK231" s="207">
        <f t="shared" si="49"/>
        <v>0</v>
      </c>
      <c r="BL231" s="16" t="s">
        <v>1298</v>
      </c>
      <c r="BM231" s="206" t="s">
        <v>1508</v>
      </c>
    </row>
    <row r="232" spans="1:65" s="2" customFormat="1" ht="6.95" customHeight="1">
      <c r="A232" s="33"/>
      <c r="B232" s="53"/>
      <c r="C232" s="54"/>
      <c r="D232" s="54"/>
      <c r="E232" s="54"/>
      <c r="F232" s="54"/>
      <c r="G232" s="54"/>
      <c r="H232" s="54"/>
      <c r="I232" s="151"/>
      <c r="J232" s="54"/>
      <c r="K232" s="54"/>
      <c r="L232" s="38"/>
      <c r="M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</row>
  </sheetData>
  <sheetProtection algorithmName="SHA-512" hashValue="0u8gQhgYl3yoj/Q7AfQYUBVc3zTHNwNUPmN8R2pCzcbwem+OmygLQP2vTSSRkw0Hc+KATLm5TOV7cjvz01yRug==" saltValue="WBQBM32lzFqeL6V+DTq1YVFnDX7GHocznUy5HuvJfffrxQL3ZqdQyN1Ez81DgbVrL/kLeobvE55rTiG3+eyIWA==" spinCount="100000" sheet="1" objects="1" scenarios="1" formatColumns="0" formatRows="0" autoFilter="0"/>
  <autoFilter ref="C125:K23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105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17</v>
      </c>
      <c r="I6" s="107"/>
      <c r="L6" s="19"/>
    </row>
    <row r="7" spans="1:4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2" t="s">
        <v>1509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1510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ROUND((SUM(BE118:BE145)),  2)</f>
        <v>0</v>
      </c>
      <c r="G33" s="33"/>
      <c r="H33" s="33"/>
      <c r="I33" s="130">
        <v>0.21</v>
      </c>
      <c r="J33" s="129">
        <f>ROUND(((SUM(BE118:BE145))*I33),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ROUND((SUM(BF118:BF145)),  2)</f>
        <v>0</v>
      </c>
      <c r="G34" s="33"/>
      <c r="H34" s="33"/>
      <c r="I34" s="130">
        <v>0.15</v>
      </c>
      <c r="J34" s="129">
        <f>ROUND(((SUM(BF118:BF145))*I34),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ROUND((SUM(BG118:BG145)),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ROUND((SUM(BH118:BH145)),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ROUND((SUM(BI118:BI145)),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07 - Medicinální plyny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Zdeněk Kvapil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1511</v>
      </c>
      <c r="E97" s="163"/>
      <c r="F97" s="163"/>
      <c r="G97" s="163"/>
      <c r="H97" s="163"/>
      <c r="I97" s="164"/>
      <c r="J97" s="165">
        <f>J119</f>
        <v>0</v>
      </c>
      <c r="K97" s="161"/>
      <c r="L97" s="166"/>
    </row>
    <row r="98" spans="1:31" s="9" customFormat="1" ht="24.95" customHeight="1">
      <c r="B98" s="160"/>
      <c r="C98" s="161"/>
      <c r="D98" s="162" t="s">
        <v>1512</v>
      </c>
      <c r="E98" s="163"/>
      <c r="F98" s="163"/>
      <c r="G98" s="163"/>
      <c r="H98" s="163"/>
      <c r="I98" s="164"/>
      <c r="J98" s="165">
        <f>J131</f>
        <v>0</v>
      </c>
      <c r="K98" s="161"/>
      <c r="L98" s="166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14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51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138</v>
      </c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17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327" t="str">
        <f>E7</f>
        <v>Stavební úpravy rehabilitace II nemocnice Třinec p.o.</v>
      </c>
      <c r="F108" s="328"/>
      <c r="G108" s="328"/>
      <c r="H108" s="328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113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79" t="str">
        <f>E9</f>
        <v>07 - Medicinální plyny</v>
      </c>
      <c r="F110" s="329"/>
      <c r="G110" s="329"/>
      <c r="H110" s="329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21</v>
      </c>
      <c r="D112" s="35"/>
      <c r="E112" s="35"/>
      <c r="F112" s="26" t="str">
        <f>F12</f>
        <v xml:space="preserve"> </v>
      </c>
      <c r="G112" s="35"/>
      <c r="H112" s="35"/>
      <c r="I112" s="116" t="s">
        <v>23</v>
      </c>
      <c r="J112" s="65" t="str">
        <f>IF(J12="","",J12)</f>
        <v>28. 5. 2020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25</v>
      </c>
      <c r="D114" s="35"/>
      <c r="E114" s="35"/>
      <c r="F114" s="26" t="str">
        <f>E15</f>
        <v>Nemocnice Třinec, příspěvková organizace, Kaštanov</v>
      </c>
      <c r="G114" s="35"/>
      <c r="H114" s="35"/>
      <c r="I114" s="116" t="s">
        <v>31</v>
      </c>
      <c r="J114" s="31" t="str">
        <f>E21</f>
        <v>Stavební a rozvojová s.r.o.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29</v>
      </c>
      <c r="D115" s="35"/>
      <c r="E115" s="35"/>
      <c r="F115" s="26" t="str">
        <f>IF(E18="","",E18)</f>
        <v>Vyplň údaj</v>
      </c>
      <c r="G115" s="35"/>
      <c r="H115" s="35"/>
      <c r="I115" s="116" t="s">
        <v>34</v>
      </c>
      <c r="J115" s="31" t="str">
        <f>E24</f>
        <v>Zdeněk Kvapil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0" customFormat="1" ht="29.25" customHeight="1">
      <c r="A117" s="167"/>
      <c r="B117" s="168"/>
      <c r="C117" s="169" t="s">
        <v>139</v>
      </c>
      <c r="D117" s="170" t="s">
        <v>62</v>
      </c>
      <c r="E117" s="170" t="s">
        <v>58</v>
      </c>
      <c r="F117" s="170" t="s">
        <v>59</v>
      </c>
      <c r="G117" s="170" t="s">
        <v>140</v>
      </c>
      <c r="H117" s="170" t="s">
        <v>141</v>
      </c>
      <c r="I117" s="171" t="s">
        <v>142</v>
      </c>
      <c r="J117" s="172" t="s">
        <v>118</v>
      </c>
      <c r="K117" s="173" t="s">
        <v>143</v>
      </c>
      <c r="L117" s="174"/>
      <c r="M117" s="74" t="s">
        <v>1</v>
      </c>
      <c r="N117" s="75" t="s">
        <v>41</v>
      </c>
      <c r="O117" s="75" t="s">
        <v>144</v>
      </c>
      <c r="P117" s="75" t="s">
        <v>145</v>
      </c>
      <c r="Q117" s="75" t="s">
        <v>146</v>
      </c>
      <c r="R117" s="75" t="s">
        <v>147</v>
      </c>
      <c r="S117" s="75" t="s">
        <v>148</v>
      </c>
      <c r="T117" s="76" t="s">
        <v>149</v>
      </c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</row>
    <row r="118" spans="1:65" s="2" customFormat="1" ht="22.9" customHeight="1">
      <c r="A118" s="33"/>
      <c r="B118" s="34"/>
      <c r="C118" s="81" t="s">
        <v>150</v>
      </c>
      <c r="D118" s="35"/>
      <c r="E118" s="35"/>
      <c r="F118" s="35"/>
      <c r="G118" s="35"/>
      <c r="H118" s="35"/>
      <c r="I118" s="114"/>
      <c r="J118" s="175">
        <f>BK118</f>
        <v>0</v>
      </c>
      <c r="K118" s="35"/>
      <c r="L118" s="38"/>
      <c r="M118" s="77"/>
      <c r="N118" s="176"/>
      <c r="O118" s="78"/>
      <c r="P118" s="177">
        <f>P119+P131</f>
        <v>0</v>
      </c>
      <c r="Q118" s="78"/>
      <c r="R118" s="177">
        <f>R119+R131</f>
        <v>0</v>
      </c>
      <c r="S118" s="78"/>
      <c r="T118" s="178">
        <f>T119+T131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76</v>
      </c>
      <c r="AU118" s="16" t="s">
        <v>120</v>
      </c>
      <c r="BK118" s="179">
        <f>BK119+BK131</f>
        <v>0</v>
      </c>
    </row>
    <row r="119" spans="1:65" s="11" customFormat="1" ht="25.9" customHeight="1">
      <c r="B119" s="180"/>
      <c r="C119" s="181"/>
      <c r="D119" s="182" t="s">
        <v>76</v>
      </c>
      <c r="E119" s="183" t="s">
        <v>1195</v>
      </c>
      <c r="F119" s="183" t="s">
        <v>1513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f>SUM(P120:P130)</f>
        <v>0</v>
      </c>
      <c r="Q119" s="188"/>
      <c r="R119" s="189">
        <f>SUM(R120:R130)</f>
        <v>0</v>
      </c>
      <c r="S119" s="188"/>
      <c r="T119" s="190">
        <f>SUM(T120:T130)</f>
        <v>0</v>
      </c>
      <c r="AR119" s="191" t="s">
        <v>85</v>
      </c>
      <c r="AT119" s="192" t="s">
        <v>76</v>
      </c>
      <c r="AU119" s="192" t="s">
        <v>77</v>
      </c>
      <c r="AY119" s="191" t="s">
        <v>153</v>
      </c>
      <c r="BK119" s="193">
        <f>SUM(BK120:BK130)</f>
        <v>0</v>
      </c>
    </row>
    <row r="120" spans="1:65" s="2" customFormat="1" ht="16.5" customHeight="1">
      <c r="A120" s="33"/>
      <c r="B120" s="34"/>
      <c r="C120" s="194" t="s">
        <v>77</v>
      </c>
      <c r="D120" s="194" t="s">
        <v>154</v>
      </c>
      <c r="E120" s="195" t="s">
        <v>85</v>
      </c>
      <c r="F120" s="196" t="s">
        <v>1514</v>
      </c>
      <c r="G120" s="197" t="s">
        <v>277</v>
      </c>
      <c r="H120" s="198">
        <v>44</v>
      </c>
      <c r="I120" s="199"/>
      <c r="J120" s="200">
        <f>ROUND(I120*H120,2)</f>
        <v>0</v>
      </c>
      <c r="K120" s="201"/>
      <c r="L120" s="38"/>
      <c r="M120" s="202" t="s">
        <v>1</v>
      </c>
      <c r="N120" s="203" t="s">
        <v>42</v>
      </c>
      <c r="O120" s="70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6" t="s">
        <v>158</v>
      </c>
      <c r="AT120" s="206" t="s">
        <v>154</v>
      </c>
      <c r="AU120" s="206" t="s">
        <v>85</v>
      </c>
      <c r="AY120" s="16" t="s">
        <v>153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6" t="s">
        <v>85</v>
      </c>
      <c r="BK120" s="207">
        <f>ROUND(I120*H120,2)</f>
        <v>0</v>
      </c>
      <c r="BL120" s="16" t="s">
        <v>158</v>
      </c>
      <c r="BM120" s="206" t="s">
        <v>87</v>
      </c>
    </row>
    <row r="121" spans="1:65" s="2" customFormat="1" ht="19.5">
      <c r="A121" s="33"/>
      <c r="B121" s="34"/>
      <c r="C121" s="35"/>
      <c r="D121" s="210" t="s">
        <v>791</v>
      </c>
      <c r="E121" s="35"/>
      <c r="F121" s="253" t="s">
        <v>1515</v>
      </c>
      <c r="G121" s="35"/>
      <c r="H121" s="35"/>
      <c r="I121" s="114"/>
      <c r="J121" s="35"/>
      <c r="K121" s="35"/>
      <c r="L121" s="38"/>
      <c r="M121" s="254"/>
      <c r="N121" s="255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791</v>
      </c>
      <c r="AU121" s="16" t="s">
        <v>85</v>
      </c>
    </row>
    <row r="122" spans="1:65" s="2" customFormat="1" ht="16.5" customHeight="1">
      <c r="A122" s="33"/>
      <c r="B122" s="34"/>
      <c r="C122" s="194" t="s">
        <v>77</v>
      </c>
      <c r="D122" s="194" t="s">
        <v>154</v>
      </c>
      <c r="E122" s="195" t="s">
        <v>230</v>
      </c>
      <c r="F122" s="196" t="s">
        <v>1516</v>
      </c>
      <c r="G122" s="197" t="s">
        <v>1517</v>
      </c>
      <c r="H122" s="198">
        <v>44</v>
      </c>
      <c r="I122" s="199"/>
      <c r="J122" s="200">
        <f>ROUND(I122*H122,2)</f>
        <v>0</v>
      </c>
      <c r="K122" s="201"/>
      <c r="L122" s="38"/>
      <c r="M122" s="202" t="s">
        <v>1</v>
      </c>
      <c r="N122" s="203" t="s">
        <v>42</v>
      </c>
      <c r="O122" s="70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6" t="s">
        <v>158</v>
      </c>
      <c r="AT122" s="206" t="s">
        <v>154</v>
      </c>
      <c r="AU122" s="206" t="s">
        <v>85</v>
      </c>
      <c r="AY122" s="16" t="s">
        <v>153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85</v>
      </c>
      <c r="BK122" s="207">
        <f>ROUND(I122*H122,2)</f>
        <v>0</v>
      </c>
      <c r="BL122" s="16" t="s">
        <v>158</v>
      </c>
      <c r="BM122" s="206" t="s">
        <v>158</v>
      </c>
    </row>
    <row r="123" spans="1:65" s="2" customFormat="1" ht="19.5">
      <c r="A123" s="33"/>
      <c r="B123" s="34"/>
      <c r="C123" s="35"/>
      <c r="D123" s="210" t="s">
        <v>791</v>
      </c>
      <c r="E123" s="35"/>
      <c r="F123" s="253" t="s">
        <v>1518</v>
      </c>
      <c r="G123" s="35"/>
      <c r="H123" s="35"/>
      <c r="I123" s="114"/>
      <c r="J123" s="35"/>
      <c r="K123" s="35"/>
      <c r="L123" s="38"/>
      <c r="M123" s="254"/>
      <c r="N123" s="255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791</v>
      </c>
      <c r="AU123" s="16" t="s">
        <v>85</v>
      </c>
    </row>
    <row r="124" spans="1:65" s="2" customFormat="1" ht="16.5" customHeight="1">
      <c r="A124" s="33"/>
      <c r="B124" s="34"/>
      <c r="C124" s="194" t="s">
        <v>77</v>
      </c>
      <c r="D124" s="194" t="s">
        <v>154</v>
      </c>
      <c r="E124" s="195" t="s">
        <v>243</v>
      </c>
      <c r="F124" s="196" t="s">
        <v>1519</v>
      </c>
      <c r="G124" s="197" t="s">
        <v>1517</v>
      </c>
      <c r="H124" s="198">
        <v>44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42</v>
      </c>
      <c r="O124" s="70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158</v>
      </c>
      <c r="AT124" s="206" t="s">
        <v>154</v>
      </c>
      <c r="AU124" s="206" t="s">
        <v>85</v>
      </c>
      <c r="AY124" s="16" t="s">
        <v>153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" t="s">
        <v>85</v>
      </c>
      <c r="BK124" s="207">
        <f>ROUND(I124*H124,2)</f>
        <v>0</v>
      </c>
      <c r="BL124" s="16" t="s">
        <v>158</v>
      </c>
      <c r="BM124" s="206" t="s">
        <v>186</v>
      </c>
    </row>
    <row r="125" spans="1:65" s="2" customFormat="1" ht="19.5">
      <c r="A125" s="33"/>
      <c r="B125" s="34"/>
      <c r="C125" s="35"/>
      <c r="D125" s="210" t="s">
        <v>791</v>
      </c>
      <c r="E125" s="35"/>
      <c r="F125" s="253" t="s">
        <v>1518</v>
      </c>
      <c r="G125" s="35"/>
      <c r="H125" s="35"/>
      <c r="I125" s="114"/>
      <c r="J125" s="35"/>
      <c r="K125" s="35"/>
      <c r="L125" s="38"/>
      <c r="M125" s="254"/>
      <c r="N125" s="255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791</v>
      </c>
      <c r="AU125" s="16" t="s">
        <v>85</v>
      </c>
    </row>
    <row r="126" spans="1:65" s="2" customFormat="1" ht="16.5" customHeight="1">
      <c r="A126" s="33"/>
      <c r="B126" s="34"/>
      <c r="C126" s="194" t="s">
        <v>77</v>
      </c>
      <c r="D126" s="194" t="s">
        <v>154</v>
      </c>
      <c r="E126" s="195" t="s">
        <v>252</v>
      </c>
      <c r="F126" s="196" t="s">
        <v>1520</v>
      </c>
      <c r="G126" s="197" t="s">
        <v>1517</v>
      </c>
      <c r="H126" s="198">
        <v>150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42</v>
      </c>
      <c r="O126" s="70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158</v>
      </c>
      <c r="AT126" s="206" t="s">
        <v>154</v>
      </c>
      <c r="AU126" s="206" t="s">
        <v>85</v>
      </c>
      <c r="AY126" s="16" t="s">
        <v>153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85</v>
      </c>
      <c r="BK126" s="207">
        <f>ROUND(I126*H126,2)</f>
        <v>0</v>
      </c>
      <c r="BL126" s="16" t="s">
        <v>158</v>
      </c>
      <c r="BM126" s="206" t="s">
        <v>202</v>
      </c>
    </row>
    <row r="127" spans="1:65" s="2" customFormat="1" ht="16.5" customHeight="1">
      <c r="A127" s="33"/>
      <c r="B127" s="34"/>
      <c r="C127" s="194" t="s">
        <v>77</v>
      </c>
      <c r="D127" s="194" t="s">
        <v>154</v>
      </c>
      <c r="E127" s="195" t="s">
        <v>8</v>
      </c>
      <c r="F127" s="196" t="s">
        <v>1521</v>
      </c>
      <c r="G127" s="197" t="s">
        <v>514</v>
      </c>
      <c r="H127" s="198">
        <v>1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42</v>
      </c>
      <c r="O127" s="70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158</v>
      </c>
      <c r="AT127" s="206" t="s">
        <v>154</v>
      </c>
      <c r="AU127" s="206" t="s">
        <v>85</v>
      </c>
      <c r="AY127" s="16" t="s">
        <v>153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85</v>
      </c>
      <c r="BK127" s="207">
        <f>ROUND(I127*H127,2)</f>
        <v>0</v>
      </c>
      <c r="BL127" s="16" t="s">
        <v>158</v>
      </c>
      <c r="BM127" s="206" t="s">
        <v>213</v>
      </c>
    </row>
    <row r="128" spans="1:65" s="2" customFormat="1" ht="19.5">
      <c r="A128" s="33"/>
      <c r="B128" s="34"/>
      <c r="C128" s="35"/>
      <c r="D128" s="210" t="s">
        <v>791</v>
      </c>
      <c r="E128" s="35"/>
      <c r="F128" s="253" t="s">
        <v>1518</v>
      </c>
      <c r="G128" s="35"/>
      <c r="H128" s="35"/>
      <c r="I128" s="114"/>
      <c r="J128" s="35"/>
      <c r="K128" s="35"/>
      <c r="L128" s="38"/>
      <c r="M128" s="254"/>
      <c r="N128" s="255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791</v>
      </c>
      <c r="AU128" s="16" t="s">
        <v>85</v>
      </c>
    </row>
    <row r="129" spans="1:65" s="2" customFormat="1" ht="16.5" customHeight="1">
      <c r="A129" s="33"/>
      <c r="B129" s="34"/>
      <c r="C129" s="194" t="s">
        <v>77</v>
      </c>
      <c r="D129" s="194" t="s">
        <v>154</v>
      </c>
      <c r="E129" s="195" t="s">
        <v>274</v>
      </c>
      <c r="F129" s="196" t="s">
        <v>1522</v>
      </c>
      <c r="G129" s="197" t="s">
        <v>514</v>
      </c>
      <c r="H129" s="198">
        <v>1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42</v>
      </c>
      <c r="O129" s="70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158</v>
      </c>
      <c r="AT129" s="206" t="s">
        <v>154</v>
      </c>
      <c r="AU129" s="206" t="s">
        <v>85</v>
      </c>
      <c r="AY129" s="16" t="s">
        <v>153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85</v>
      </c>
      <c r="BK129" s="207">
        <f>ROUND(I129*H129,2)</f>
        <v>0</v>
      </c>
      <c r="BL129" s="16" t="s">
        <v>158</v>
      </c>
      <c r="BM129" s="206" t="s">
        <v>230</v>
      </c>
    </row>
    <row r="130" spans="1:65" s="2" customFormat="1" ht="19.5">
      <c r="A130" s="33"/>
      <c r="B130" s="34"/>
      <c r="C130" s="35"/>
      <c r="D130" s="210" t="s">
        <v>791</v>
      </c>
      <c r="E130" s="35"/>
      <c r="F130" s="253" t="s">
        <v>1518</v>
      </c>
      <c r="G130" s="35"/>
      <c r="H130" s="35"/>
      <c r="I130" s="114"/>
      <c r="J130" s="35"/>
      <c r="K130" s="35"/>
      <c r="L130" s="38"/>
      <c r="M130" s="254"/>
      <c r="N130" s="255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791</v>
      </c>
      <c r="AU130" s="16" t="s">
        <v>85</v>
      </c>
    </row>
    <row r="131" spans="1:65" s="11" customFormat="1" ht="25.9" customHeight="1">
      <c r="B131" s="180"/>
      <c r="C131" s="181"/>
      <c r="D131" s="182" t="s">
        <v>76</v>
      </c>
      <c r="E131" s="183" t="s">
        <v>1225</v>
      </c>
      <c r="F131" s="183" t="s">
        <v>1523</v>
      </c>
      <c r="G131" s="181"/>
      <c r="H131" s="181"/>
      <c r="I131" s="184"/>
      <c r="J131" s="185">
        <f>BK131</f>
        <v>0</v>
      </c>
      <c r="K131" s="181"/>
      <c r="L131" s="186"/>
      <c r="M131" s="187"/>
      <c r="N131" s="188"/>
      <c r="O131" s="188"/>
      <c r="P131" s="189">
        <f>SUM(P132:P145)</f>
        <v>0</v>
      </c>
      <c r="Q131" s="188"/>
      <c r="R131" s="189">
        <f>SUM(R132:R145)</f>
        <v>0</v>
      </c>
      <c r="S131" s="188"/>
      <c r="T131" s="190">
        <f>SUM(T132:T145)</f>
        <v>0</v>
      </c>
      <c r="AR131" s="191" t="s">
        <v>85</v>
      </c>
      <c r="AT131" s="192" t="s">
        <v>76</v>
      </c>
      <c r="AU131" s="192" t="s">
        <v>77</v>
      </c>
      <c r="AY131" s="191" t="s">
        <v>153</v>
      </c>
      <c r="BK131" s="193">
        <f>SUM(BK132:BK145)</f>
        <v>0</v>
      </c>
    </row>
    <row r="132" spans="1:65" s="2" customFormat="1" ht="16.5" customHeight="1">
      <c r="A132" s="33"/>
      <c r="B132" s="34"/>
      <c r="C132" s="194" t="s">
        <v>77</v>
      </c>
      <c r="D132" s="194" t="s">
        <v>154</v>
      </c>
      <c r="E132" s="195" t="s">
        <v>321</v>
      </c>
      <c r="F132" s="196" t="s">
        <v>1524</v>
      </c>
      <c r="G132" s="197" t="s">
        <v>514</v>
      </c>
      <c r="H132" s="198">
        <v>6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42</v>
      </c>
      <c r="O132" s="70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158</v>
      </c>
      <c r="AT132" s="206" t="s">
        <v>154</v>
      </c>
      <c r="AU132" s="206" t="s">
        <v>85</v>
      </c>
      <c r="AY132" s="16" t="s">
        <v>153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85</v>
      </c>
      <c r="BK132" s="207">
        <f>ROUND(I132*H132,2)</f>
        <v>0</v>
      </c>
      <c r="BL132" s="16" t="s">
        <v>158</v>
      </c>
      <c r="BM132" s="206" t="s">
        <v>252</v>
      </c>
    </row>
    <row r="133" spans="1:65" s="2" customFormat="1" ht="19.5">
      <c r="A133" s="33"/>
      <c r="B133" s="34"/>
      <c r="C133" s="35"/>
      <c r="D133" s="210" t="s">
        <v>791</v>
      </c>
      <c r="E133" s="35"/>
      <c r="F133" s="253" t="s">
        <v>1525</v>
      </c>
      <c r="G133" s="35"/>
      <c r="H133" s="35"/>
      <c r="I133" s="114"/>
      <c r="J133" s="35"/>
      <c r="K133" s="35"/>
      <c r="L133" s="38"/>
      <c r="M133" s="254"/>
      <c r="N133" s="255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791</v>
      </c>
      <c r="AU133" s="16" t="s">
        <v>85</v>
      </c>
    </row>
    <row r="134" spans="1:65" s="2" customFormat="1" ht="16.5" customHeight="1">
      <c r="A134" s="33"/>
      <c r="B134" s="34"/>
      <c r="C134" s="194" t="s">
        <v>77</v>
      </c>
      <c r="D134" s="194" t="s">
        <v>154</v>
      </c>
      <c r="E134" s="195" t="s">
        <v>326</v>
      </c>
      <c r="F134" s="196" t="s">
        <v>1526</v>
      </c>
      <c r="G134" s="197" t="s">
        <v>1295</v>
      </c>
      <c r="H134" s="198">
        <v>8</v>
      </c>
      <c r="I134" s="199"/>
      <c r="J134" s="200">
        <f t="shared" ref="J134:J140" si="0">ROUND(I134*H134,2)</f>
        <v>0</v>
      </c>
      <c r="K134" s="201"/>
      <c r="L134" s="38"/>
      <c r="M134" s="202" t="s">
        <v>1</v>
      </c>
      <c r="N134" s="203" t="s">
        <v>42</v>
      </c>
      <c r="O134" s="70"/>
      <c r="P134" s="204">
        <f t="shared" ref="P134:P140" si="1">O134*H134</f>
        <v>0</v>
      </c>
      <c r="Q134" s="204">
        <v>0</v>
      </c>
      <c r="R134" s="204">
        <f t="shared" ref="R134:R140" si="2">Q134*H134</f>
        <v>0</v>
      </c>
      <c r="S134" s="204">
        <v>0</v>
      </c>
      <c r="T134" s="205">
        <f t="shared" ref="T134:T140" si="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158</v>
      </c>
      <c r="AT134" s="206" t="s">
        <v>154</v>
      </c>
      <c r="AU134" s="206" t="s">
        <v>85</v>
      </c>
      <c r="AY134" s="16" t="s">
        <v>153</v>
      </c>
      <c r="BE134" s="207">
        <f t="shared" ref="BE134:BE140" si="4">IF(N134="základní",J134,0)</f>
        <v>0</v>
      </c>
      <c r="BF134" s="207">
        <f t="shared" ref="BF134:BF140" si="5">IF(N134="snížená",J134,0)</f>
        <v>0</v>
      </c>
      <c r="BG134" s="207">
        <f t="shared" ref="BG134:BG140" si="6">IF(N134="zákl. přenesená",J134,0)</f>
        <v>0</v>
      </c>
      <c r="BH134" s="207">
        <f t="shared" ref="BH134:BH140" si="7">IF(N134="sníž. přenesená",J134,0)</f>
        <v>0</v>
      </c>
      <c r="BI134" s="207">
        <f t="shared" ref="BI134:BI140" si="8">IF(N134="nulová",J134,0)</f>
        <v>0</v>
      </c>
      <c r="BJ134" s="16" t="s">
        <v>85</v>
      </c>
      <c r="BK134" s="207">
        <f t="shared" ref="BK134:BK140" si="9">ROUND(I134*H134,2)</f>
        <v>0</v>
      </c>
      <c r="BL134" s="16" t="s">
        <v>158</v>
      </c>
      <c r="BM134" s="206" t="s">
        <v>274</v>
      </c>
    </row>
    <row r="135" spans="1:65" s="2" customFormat="1" ht="16.5" customHeight="1">
      <c r="A135" s="33"/>
      <c r="B135" s="34"/>
      <c r="C135" s="194" t="s">
        <v>77</v>
      </c>
      <c r="D135" s="194" t="s">
        <v>154</v>
      </c>
      <c r="E135" s="195" t="s">
        <v>331</v>
      </c>
      <c r="F135" s="196" t="s">
        <v>1527</v>
      </c>
      <c r="G135" s="197" t="s">
        <v>514</v>
      </c>
      <c r="H135" s="198">
        <v>1</v>
      </c>
      <c r="I135" s="199"/>
      <c r="J135" s="200">
        <f t="shared" si="0"/>
        <v>0</v>
      </c>
      <c r="K135" s="201"/>
      <c r="L135" s="38"/>
      <c r="M135" s="202" t="s">
        <v>1</v>
      </c>
      <c r="N135" s="203" t="s">
        <v>42</v>
      </c>
      <c r="O135" s="70"/>
      <c r="P135" s="204">
        <f t="shared" si="1"/>
        <v>0</v>
      </c>
      <c r="Q135" s="204">
        <v>0</v>
      </c>
      <c r="R135" s="204">
        <f t="shared" si="2"/>
        <v>0</v>
      </c>
      <c r="S135" s="204">
        <v>0</v>
      </c>
      <c r="T135" s="205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158</v>
      </c>
      <c r="AT135" s="206" t="s">
        <v>154</v>
      </c>
      <c r="AU135" s="206" t="s">
        <v>85</v>
      </c>
      <c r="AY135" s="16" t="s">
        <v>153</v>
      </c>
      <c r="BE135" s="207">
        <f t="shared" si="4"/>
        <v>0</v>
      </c>
      <c r="BF135" s="207">
        <f t="shared" si="5"/>
        <v>0</v>
      </c>
      <c r="BG135" s="207">
        <f t="shared" si="6"/>
        <v>0</v>
      </c>
      <c r="BH135" s="207">
        <f t="shared" si="7"/>
        <v>0</v>
      </c>
      <c r="BI135" s="207">
        <f t="shared" si="8"/>
        <v>0</v>
      </c>
      <c r="BJ135" s="16" t="s">
        <v>85</v>
      </c>
      <c r="BK135" s="207">
        <f t="shared" si="9"/>
        <v>0</v>
      </c>
      <c r="BL135" s="16" t="s">
        <v>158</v>
      </c>
      <c r="BM135" s="206" t="s">
        <v>294</v>
      </c>
    </row>
    <row r="136" spans="1:65" s="2" customFormat="1" ht="16.5" customHeight="1">
      <c r="A136" s="33"/>
      <c r="B136" s="34"/>
      <c r="C136" s="194" t="s">
        <v>77</v>
      </c>
      <c r="D136" s="194" t="s">
        <v>154</v>
      </c>
      <c r="E136" s="195" t="s">
        <v>335</v>
      </c>
      <c r="F136" s="196" t="s">
        <v>1528</v>
      </c>
      <c r="G136" s="197" t="s">
        <v>915</v>
      </c>
      <c r="H136" s="198">
        <v>1</v>
      </c>
      <c r="I136" s="199"/>
      <c r="J136" s="200">
        <f t="shared" si="0"/>
        <v>0</v>
      </c>
      <c r="K136" s="201"/>
      <c r="L136" s="38"/>
      <c r="M136" s="202" t="s">
        <v>1</v>
      </c>
      <c r="N136" s="203" t="s">
        <v>42</v>
      </c>
      <c r="O136" s="70"/>
      <c r="P136" s="204">
        <f t="shared" si="1"/>
        <v>0</v>
      </c>
      <c r="Q136" s="204">
        <v>0</v>
      </c>
      <c r="R136" s="204">
        <f t="shared" si="2"/>
        <v>0</v>
      </c>
      <c r="S136" s="204">
        <v>0</v>
      </c>
      <c r="T136" s="205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158</v>
      </c>
      <c r="AT136" s="206" t="s">
        <v>154</v>
      </c>
      <c r="AU136" s="206" t="s">
        <v>85</v>
      </c>
      <c r="AY136" s="16" t="s">
        <v>153</v>
      </c>
      <c r="BE136" s="207">
        <f t="shared" si="4"/>
        <v>0</v>
      </c>
      <c r="BF136" s="207">
        <f t="shared" si="5"/>
        <v>0</v>
      </c>
      <c r="BG136" s="207">
        <f t="shared" si="6"/>
        <v>0</v>
      </c>
      <c r="BH136" s="207">
        <f t="shared" si="7"/>
        <v>0</v>
      </c>
      <c r="BI136" s="207">
        <f t="shared" si="8"/>
        <v>0</v>
      </c>
      <c r="BJ136" s="16" t="s">
        <v>85</v>
      </c>
      <c r="BK136" s="207">
        <f t="shared" si="9"/>
        <v>0</v>
      </c>
      <c r="BL136" s="16" t="s">
        <v>158</v>
      </c>
      <c r="BM136" s="206" t="s">
        <v>304</v>
      </c>
    </row>
    <row r="137" spans="1:65" s="2" customFormat="1" ht="16.5" customHeight="1">
      <c r="A137" s="33"/>
      <c r="B137" s="34"/>
      <c r="C137" s="194" t="s">
        <v>77</v>
      </c>
      <c r="D137" s="194" t="s">
        <v>154</v>
      </c>
      <c r="E137" s="195" t="s">
        <v>340</v>
      </c>
      <c r="F137" s="196" t="s">
        <v>1529</v>
      </c>
      <c r="G137" s="197" t="s">
        <v>915</v>
      </c>
      <c r="H137" s="198">
        <v>1</v>
      </c>
      <c r="I137" s="199"/>
      <c r="J137" s="200">
        <f t="shared" si="0"/>
        <v>0</v>
      </c>
      <c r="K137" s="201"/>
      <c r="L137" s="38"/>
      <c r="M137" s="202" t="s">
        <v>1</v>
      </c>
      <c r="N137" s="203" t="s">
        <v>42</v>
      </c>
      <c r="O137" s="70"/>
      <c r="P137" s="204">
        <f t="shared" si="1"/>
        <v>0</v>
      </c>
      <c r="Q137" s="204">
        <v>0</v>
      </c>
      <c r="R137" s="204">
        <f t="shared" si="2"/>
        <v>0</v>
      </c>
      <c r="S137" s="204">
        <v>0</v>
      </c>
      <c r="T137" s="205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158</v>
      </c>
      <c r="AT137" s="206" t="s">
        <v>154</v>
      </c>
      <c r="AU137" s="206" t="s">
        <v>85</v>
      </c>
      <c r="AY137" s="16" t="s">
        <v>153</v>
      </c>
      <c r="BE137" s="207">
        <f t="shared" si="4"/>
        <v>0</v>
      </c>
      <c r="BF137" s="207">
        <f t="shared" si="5"/>
        <v>0</v>
      </c>
      <c r="BG137" s="207">
        <f t="shared" si="6"/>
        <v>0</v>
      </c>
      <c r="BH137" s="207">
        <f t="shared" si="7"/>
        <v>0</v>
      </c>
      <c r="BI137" s="207">
        <f t="shared" si="8"/>
        <v>0</v>
      </c>
      <c r="BJ137" s="16" t="s">
        <v>85</v>
      </c>
      <c r="BK137" s="207">
        <f t="shared" si="9"/>
        <v>0</v>
      </c>
      <c r="BL137" s="16" t="s">
        <v>158</v>
      </c>
      <c r="BM137" s="206" t="s">
        <v>312</v>
      </c>
    </row>
    <row r="138" spans="1:65" s="2" customFormat="1" ht="16.5" customHeight="1">
      <c r="A138" s="33"/>
      <c r="B138" s="34"/>
      <c r="C138" s="194" t="s">
        <v>77</v>
      </c>
      <c r="D138" s="194" t="s">
        <v>154</v>
      </c>
      <c r="E138" s="195" t="s">
        <v>344</v>
      </c>
      <c r="F138" s="196" t="s">
        <v>1530</v>
      </c>
      <c r="G138" s="197" t="s">
        <v>915</v>
      </c>
      <c r="H138" s="198">
        <v>1</v>
      </c>
      <c r="I138" s="199"/>
      <c r="J138" s="200">
        <f t="shared" si="0"/>
        <v>0</v>
      </c>
      <c r="K138" s="201"/>
      <c r="L138" s="38"/>
      <c r="M138" s="202" t="s">
        <v>1</v>
      </c>
      <c r="N138" s="203" t="s">
        <v>42</v>
      </c>
      <c r="O138" s="70"/>
      <c r="P138" s="204">
        <f t="shared" si="1"/>
        <v>0</v>
      </c>
      <c r="Q138" s="204">
        <v>0</v>
      </c>
      <c r="R138" s="204">
        <f t="shared" si="2"/>
        <v>0</v>
      </c>
      <c r="S138" s="204">
        <v>0</v>
      </c>
      <c r="T138" s="205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158</v>
      </c>
      <c r="AT138" s="206" t="s">
        <v>154</v>
      </c>
      <c r="AU138" s="206" t="s">
        <v>85</v>
      </c>
      <c r="AY138" s="16" t="s">
        <v>153</v>
      </c>
      <c r="BE138" s="207">
        <f t="shared" si="4"/>
        <v>0</v>
      </c>
      <c r="BF138" s="207">
        <f t="shared" si="5"/>
        <v>0</v>
      </c>
      <c r="BG138" s="207">
        <f t="shared" si="6"/>
        <v>0</v>
      </c>
      <c r="BH138" s="207">
        <f t="shared" si="7"/>
        <v>0</v>
      </c>
      <c r="BI138" s="207">
        <f t="shared" si="8"/>
        <v>0</v>
      </c>
      <c r="BJ138" s="16" t="s">
        <v>85</v>
      </c>
      <c r="BK138" s="207">
        <f t="shared" si="9"/>
        <v>0</v>
      </c>
      <c r="BL138" s="16" t="s">
        <v>158</v>
      </c>
      <c r="BM138" s="206" t="s">
        <v>321</v>
      </c>
    </row>
    <row r="139" spans="1:65" s="2" customFormat="1" ht="16.5" customHeight="1">
      <c r="A139" s="33"/>
      <c r="B139" s="34"/>
      <c r="C139" s="194" t="s">
        <v>77</v>
      </c>
      <c r="D139" s="194" t="s">
        <v>154</v>
      </c>
      <c r="E139" s="195" t="s">
        <v>354</v>
      </c>
      <c r="F139" s="196" t="s">
        <v>1531</v>
      </c>
      <c r="G139" s="197" t="s">
        <v>277</v>
      </c>
      <c r="H139" s="198">
        <v>20</v>
      </c>
      <c r="I139" s="199"/>
      <c r="J139" s="200">
        <f t="shared" si="0"/>
        <v>0</v>
      </c>
      <c r="K139" s="201"/>
      <c r="L139" s="38"/>
      <c r="M139" s="202" t="s">
        <v>1</v>
      </c>
      <c r="N139" s="203" t="s">
        <v>42</v>
      </c>
      <c r="O139" s="70"/>
      <c r="P139" s="204">
        <f t="shared" si="1"/>
        <v>0</v>
      </c>
      <c r="Q139" s="204">
        <v>0</v>
      </c>
      <c r="R139" s="204">
        <f t="shared" si="2"/>
        <v>0</v>
      </c>
      <c r="S139" s="204">
        <v>0</v>
      </c>
      <c r="T139" s="205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158</v>
      </c>
      <c r="AT139" s="206" t="s">
        <v>154</v>
      </c>
      <c r="AU139" s="206" t="s">
        <v>85</v>
      </c>
      <c r="AY139" s="16" t="s">
        <v>153</v>
      </c>
      <c r="BE139" s="207">
        <f t="shared" si="4"/>
        <v>0</v>
      </c>
      <c r="BF139" s="207">
        <f t="shared" si="5"/>
        <v>0</v>
      </c>
      <c r="BG139" s="207">
        <f t="shared" si="6"/>
        <v>0</v>
      </c>
      <c r="BH139" s="207">
        <f t="shared" si="7"/>
        <v>0</v>
      </c>
      <c r="BI139" s="207">
        <f t="shared" si="8"/>
        <v>0</v>
      </c>
      <c r="BJ139" s="16" t="s">
        <v>85</v>
      </c>
      <c r="BK139" s="207">
        <f t="shared" si="9"/>
        <v>0</v>
      </c>
      <c r="BL139" s="16" t="s">
        <v>158</v>
      </c>
      <c r="BM139" s="206" t="s">
        <v>331</v>
      </c>
    </row>
    <row r="140" spans="1:65" s="2" customFormat="1" ht="16.5" customHeight="1">
      <c r="A140" s="33"/>
      <c r="B140" s="34"/>
      <c r="C140" s="194" t="s">
        <v>77</v>
      </c>
      <c r="D140" s="194" t="s">
        <v>154</v>
      </c>
      <c r="E140" s="195" t="s">
        <v>358</v>
      </c>
      <c r="F140" s="196" t="s">
        <v>1532</v>
      </c>
      <c r="G140" s="197" t="s">
        <v>1295</v>
      </c>
      <c r="H140" s="198">
        <v>40</v>
      </c>
      <c r="I140" s="199"/>
      <c r="J140" s="200">
        <f t="shared" si="0"/>
        <v>0</v>
      </c>
      <c r="K140" s="201"/>
      <c r="L140" s="38"/>
      <c r="M140" s="202" t="s">
        <v>1</v>
      </c>
      <c r="N140" s="203" t="s">
        <v>42</v>
      </c>
      <c r="O140" s="70"/>
      <c r="P140" s="204">
        <f t="shared" si="1"/>
        <v>0</v>
      </c>
      <c r="Q140" s="204">
        <v>0</v>
      </c>
      <c r="R140" s="204">
        <f t="shared" si="2"/>
        <v>0</v>
      </c>
      <c r="S140" s="204">
        <v>0</v>
      </c>
      <c r="T140" s="205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158</v>
      </c>
      <c r="AT140" s="206" t="s">
        <v>154</v>
      </c>
      <c r="AU140" s="206" t="s">
        <v>85</v>
      </c>
      <c r="AY140" s="16" t="s">
        <v>153</v>
      </c>
      <c r="BE140" s="207">
        <f t="shared" si="4"/>
        <v>0</v>
      </c>
      <c r="BF140" s="207">
        <f t="shared" si="5"/>
        <v>0</v>
      </c>
      <c r="BG140" s="207">
        <f t="shared" si="6"/>
        <v>0</v>
      </c>
      <c r="BH140" s="207">
        <f t="shared" si="7"/>
        <v>0</v>
      </c>
      <c r="BI140" s="207">
        <f t="shared" si="8"/>
        <v>0</v>
      </c>
      <c r="BJ140" s="16" t="s">
        <v>85</v>
      </c>
      <c r="BK140" s="207">
        <f t="shared" si="9"/>
        <v>0</v>
      </c>
      <c r="BL140" s="16" t="s">
        <v>158</v>
      </c>
      <c r="BM140" s="206" t="s">
        <v>340</v>
      </c>
    </row>
    <row r="141" spans="1:65" s="2" customFormat="1" ht="58.5">
      <c r="A141" s="33"/>
      <c r="B141" s="34"/>
      <c r="C141" s="35"/>
      <c r="D141" s="210" t="s">
        <v>791</v>
      </c>
      <c r="E141" s="35"/>
      <c r="F141" s="253" t="s">
        <v>1533</v>
      </c>
      <c r="G141" s="35"/>
      <c r="H141" s="35"/>
      <c r="I141" s="114"/>
      <c r="J141" s="35"/>
      <c r="K141" s="35"/>
      <c r="L141" s="38"/>
      <c r="M141" s="254"/>
      <c r="N141" s="255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791</v>
      </c>
      <c r="AU141" s="16" t="s">
        <v>85</v>
      </c>
    </row>
    <row r="142" spans="1:65" s="2" customFormat="1" ht="16.5" customHeight="1">
      <c r="A142" s="33"/>
      <c r="B142" s="34"/>
      <c r="C142" s="194" t="s">
        <v>77</v>
      </c>
      <c r="D142" s="194" t="s">
        <v>154</v>
      </c>
      <c r="E142" s="195" t="s">
        <v>362</v>
      </c>
      <c r="F142" s="196" t="s">
        <v>1534</v>
      </c>
      <c r="G142" s="197" t="s">
        <v>277</v>
      </c>
      <c r="H142" s="198">
        <v>150</v>
      </c>
      <c r="I142" s="199"/>
      <c r="J142" s="200">
        <f>ROUND(I142*H142,2)</f>
        <v>0</v>
      </c>
      <c r="K142" s="201"/>
      <c r="L142" s="38"/>
      <c r="M142" s="202" t="s">
        <v>1</v>
      </c>
      <c r="N142" s="203" t="s">
        <v>42</v>
      </c>
      <c r="O142" s="70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158</v>
      </c>
      <c r="AT142" s="206" t="s">
        <v>154</v>
      </c>
      <c r="AU142" s="206" t="s">
        <v>85</v>
      </c>
      <c r="AY142" s="16" t="s">
        <v>153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85</v>
      </c>
      <c r="BK142" s="207">
        <f>ROUND(I142*H142,2)</f>
        <v>0</v>
      </c>
      <c r="BL142" s="16" t="s">
        <v>158</v>
      </c>
      <c r="BM142" s="206" t="s">
        <v>354</v>
      </c>
    </row>
    <row r="143" spans="1:65" s="2" customFormat="1" ht="29.25">
      <c r="A143" s="33"/>
      <c r="B143" s="34"/>
      <c r="C143" s="35"/>
      <c r="D143" s="210" t="s">
        <v>791</v>
      </c>
      <c r="E143" s="35"/>
      <c r="F143" s="253" t="s">
        <v>1535</v>
      </c>
      <c r="G143" s="35"/>
      <c r="H143" s="35"/>
      <c r="I143" s="114"/>
      <c r="J143" s="35"/>
      <c r="K143" s="35"/>
      <c r="L143" s="38"/>
      <c r="M143" s="254"/>
      <c r="N143" s="255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791</v>
      </c>
      <c r="AU143" s="16" t="s">
        <v>85</v>
      </c>
    </row>
    <row r="144" spans="1:65" s="2" customFormat="1" ht="16.5" customHeight="1">
      <c r="A144" s="33"/>
      <c r="B144" s="34"/>
      <c r="C144" s="194" t="s">
        <v>77</v>
      </c>
      <c r="D144" s="194" t="s">
        <v>154</v>
      </c>
      <c r="E144" s="195" t="s">
        <v>367</v>
      </c>
      <c r="F144" s="196" t="s">
        <v>1536</v>
      </c>
      <c r="G144" s="197" t="s">
        <v>1295</v>
      </c>
      <c r="H144" s="198">
        <v>10</v>
      </c>
      <c r="I144" s="199"/>
      <c r="J144" s="200">
        <f>ROUND(I144*H144,2)</f>
        <v>0</v>
      </c>
      <c r="K144" s="201"/>
      <c r="L144" s="38"/>
      <c r="M144" s="202" t="s">
        <v>1</v>
      </c>
      <c r="N144" s="203" t="s">
        <v>42</v>
      </c>
      <c r="O144" s="70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158</v>
      </c>
      <c r="AT144" s="206" t="s">
        <v>154</v>
      </c>
      <c r="AU144" s="206" t="s">
        <v>85</v>
      </c>
      <c r="AY144" s="16" t="s">
        <v>153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6" t="s">
        <v>85</v>
      </c>
      <c r="BK144" s="207">
        <f>ROUND(I144*H144,2)</f>
        <v>0</v>
      </c>
      <c r="BL144" s="16" t="s">
        <v>158</v>
      </c>
      <c r="BM144" s="206" t="s">
        <v>362</v>
      </c>
    </row>
    <row r="145" spans="1:65" s="2" customFormat="1" ht="16.5" customHeight="1">
      <c r="A145" s="33"/>
      <c r="B145" s="34"/>
      <c r="C145" s="194" t="s">
        <v>77</v>
      </c>
      <c r="D145" s="194" t="s">
        <v>154</v>
      </c>
      <c r="E145" s="195" t="s">
        <v>373</v>
      </c>
      <c r="F145" s="196" t="s">
        <v>1537</v>
      </c>
      <c r="G145" s="197" t="s">
        <v>1295</v>
      </c>
      <c r="H145" s="198">
        <v>10</v>
      </c>
      <c r="I145" s="199"/>
      <c r="J145" s="200">
        <f>ROUND(I145*H145,2)</f>
        <v>0</v>
      </c>
      <c r="K145" s="201"/>
      <c r="L145" s="38"/>
      <c r="M145" s="259" t="s">
        <v>1</v>
      </c>
      <c r="N145" s="260" t="s">
        <v>42</v>
      </c>
      <c r="O145" s="261"/>
      <c r="P145" s="262">
        <f>O145*H145</f>
        <v>0</v>
      </c>
      <c r="Q145" s="262">
        <v>0</v>
      </c>
      <c r="R145" s="262">
        <f>Q145*H145</f>
        <v>0</v>
      </c>
      <c r="S145" s="262">
        <v>0</v>
      </c>
      <c r="T145" s="263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158</v>
      </c>
      <c r="AT145" s="206" t="s">
        <v>154</v>
      </c>
      <c r="AU145" s="206" t="s">
        <v>85</v>
      </c>
      <c r="AY145" s="16" t="s">
        <v>153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85</v>
      </c>
      <c r="BK145" s="207">
        <f>ROUND(I145*H145,2)</f>
        <v>0</v>
      </c>
      <c r="BL145" s="16" t="s">
        <v>158</v>
      </c>
      <c r="BM145" s="206" t="s">
        <v>373</v>
      </c>
    </row>
    <row r="146" spans="1:65" s="2" customFormat="1" ht="6.95" customHeight="1">
      <c r="A146" s="33"/>
      <c r="B146" s="53"/>
      <c r="C146" s="54"/>
      <c r="D146" s="54"/>
      <c r="E146" s="54"/>
      <c r="F146" s="54"/>
      <c r="G146" s="54"/>
      <c r="H146" s="54"/>
      <c r="I146" s="151"/>
      <c r="J146" s="54"/>
      <c r="K146" s="54"/>
      <c r="L146" s="38"/>
      <c r="M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</sheetData>
  <sheetProtection algorithmName="SHA-512" hashValue="TxGRC/oA9LcpdRYd4RPMQSses/7ZxBFhj0O/oLlkpQSE6Gz2HSiKJiu8SiyWl1HsK+CSfsw6YzSdV9vFsJBOkA==" saltValue="icsfmDG1f7J6ysdUurKnDJ8UngeP8XEKsCmmoLyUDs2JoF2H/hKftkHWVljcpt3nVCureXiQzCqVDgn9C32jIQ==" spinCount="100000" sheet="1" objects="1" scenarios="1" formatColumns="0" formatRows="0" autoFilter="0"/>
  <autoFilter ref="C117:K14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7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6" t="s">
        <v>108</v>
      </c>
      <c r="AZ2" s="264" t="s">
        <v>1538</v>
      </c>
      <c r="BA2" s="264" t="s">
        <v>1539</v>
      </c>
      <c r="BB2" s="264" t="s">
        <v>1</v>
      </c>
      <c r="BC2" s="264" t="s">
        <v>1540</v>
      </c>
      <c r="BD2" s="264" t="s">
        <v>87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5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56" s="1" customFormat="1" ht="6.95" customHeight="1">
      <c r="B5" s="19"/>
      <c r="I5" s="107"/>
      <c r="L5" s="19"/>
    </row>
    <row r="6" spans="1:56" s="1" customFormat="1" ht="12" customHeight="1">
      <c r="B6" s="19"/>
      <c r="D6" s="113" t="s">
        <v>17</v>
      </c>
      <c r="I6" s="107"/>
      <c r="L6" s="19"/>
    </row>
    <row r="7" spans="1:56" s="1" customFormat="1" ht="16.5" customHeight="1">
      <c r="B7" s="19"/>
      <c r="E7" s="320" t="str">
        <f>'Rekapitulace stavby'!K6</f>
        <v>Stavební úpravy rehabilitace II nemocnice Třinec p.o.</v>
      </c>
      <c r="F7" s="321"/>
      <c r="G7" s="321"/>
      <c r="H7" s="321"/>
      <c r="I7" s="107"/>
      <c r="L7" s="19"/>
    </row>
    <row r="8" spans="1:5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>
      <c r="A9" s="33"/>
      <c r="B9" s="38"/>
      <c r="C9" s="33"/>
      <c r="D9" s="33"/>
      <c r="E9" s="322" t="s">
        <v>1541</v>
      </c>
      <c r="F9" s="323"/>
      <c r="G9" s="323"/>
      <c r="H9" s="32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8"/>
      <c r="C11" s="33"/>
      <c r="D11" s="113" t="s">
        <v>19</v>
      </c>
      <c r="E11" s="33"/>
      <c r="F11" s="115" t="s">
        <v>1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4" t="str">
        <f>'Rekapitulace stavby'!E14</f>
        <v>Vyplň údaj</v>
      </c>
      <c r="F18" s="325"/>
      <c r="G18" s="325"/>
      <c r="H18" s="325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887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26" t="s">
        <v>1</v>
      </c>
      <c r="F27" s="326"/>
      <c r="G27" s="326"/>
      <c r="H27" s="32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ROUND((SUM(BE120:BE148)),  2)</f>
        <v>0</v>
      </c>
      <c r="G33" s="33"/>
      <c r="H33" s="33"/>
      <c r="I33" s="130">
        <v>0.21</v>
      </c>
      <c r="J33" s="129">
        <f>ROUND(((SUM(BE120:BE148))*I33),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ROUND((SUM(BF120:BF148)),  2)</f>
        <v>0</v>
      </c>
      <c r="G34" s="33"/>
      <c r="H34" s="33"/>
      <c r="I34" s="130">
        <v>0.15</v>
      </c>
      <c r="J34" s="129">
        <f>ROUND(((SUM(BF120:BF148))*I34),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ROUND((SUM(BG120:BG148)),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ROUND((SUM(BH120:BH148)),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ROUND((SUM(BI120:BI148)),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27" t="str">
        <f>E7</f>
        <v>Stavební úpravy rehabilitace II nemocnice Třinec p.o.</v>
      </c>
      <c r="F85" s="328"/>
      <c r="G85" s="328"/>
      <c r="H85" s="32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9" t="str">
        <f>E9</f>
        <v>08 - Výmalba objektu</v>
      </c>
      <c r="F87" s="329"/>
      <c r="G87" s="329"/>
      <c r="H87" s="32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116" t="s">
        <v>23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5"/>
      <c r="E91" s="35"/>
      <c r="F91" s="26" t="str">
        <f>E15</f>
        <v>Nemocnice Třinec, příspěvková organizace, Kaštanov</v>
      </c>
      <c r="G91" s="35"/>
      <c r="H91" s="35"/>
      <c r="I91" s="116" t="s">
        <v>31</v>
      </c>
      <c r="J91" s="31" t="str">
        <f>E21</f>
        <v>Stavební a rozvojová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34</v>
      </c>
      <c r="J92" s="31" t="str">
        <f>E24</f>
        <v>Ladislav Pekárek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J121</f>
        <v>0</v>
      </c>
      <c r="K97" s="161"/>
      <c r="L97" s="166"/>
    </row>
    <row r="98" spans="1:31" s="9" customFormat="1" ht="24.95" customHeight="1">
      <c r="B98" s="160"/>
      <c r="C98" s="161"/>
      <c r="D98" s="162" t="s">
        <v>125</v>
      </c>
      <c r="E98" s="163"/>
      <c r="F98" s="163"/>
      <c r="G98" s="163"/>
      <c r="H98" s="163"/>
      <c r="I98" s="164"/>
      <c r="J98" s="165">
        <f>J124</f>
        <v>0</v>
      </c>
      <c r="K98" s="161"/>
      <c r="L98" s="166"/>
    </row>
    <row r="99" spans="1:31" s="9" customFormat="1" ht="24.95" customHeight="1">
      <c r="B99" s="160"/>
      <c r="C99" s="161"/>
      <c r="D99" s="162" t="s">
        <v>137</v>
      </c>
      <c r="E99" s="163"/>
      <c r="F99" s="163"/>
      <c r="G99" s="163"/>
      <c r="H99" s="163"/>
      <c r="I99" s="164"/>
      <c r="J99" s="165">
        <f>J126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1542</v>
      </c>
      <c r="E100" s="163"/>
      <c r="F100" s="163"/>
      <c r="G100" s="163"/>
      <c r="H100" s="163"/>
      <c r="I100" s="164"/>
      <c r="J100" s="165">
        <f>J147</f>
        <v>0</v>
      </c>
      <c r="K100" s="161"/>
      <c r="L100" s="166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114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151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54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138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17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27" t="str">
        <f>E7</f>
        <v>Stavební úpravy rehabilitace II nemocnice Třinec p.o.</v>
      </c>
      <c r="F110" s="328"/>
      <c r="G110" s="328"/>
      <c r="H110" s="328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113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79" t="str">
        <f>E9</f>
        <v>08 - Výmalba objektu</v>
      </c>
      <c r="F112" s="329"/>
      <c r="G112" s="329"/>
      <c r="H112" s="329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21</v>
      </c>
      <c r="D114" s="35"/>
      <c r="E114" s="35"/>
      <c r="F114" s="26" t="str">
        <f>F12</f>
        <v xml:space="preserve"> </v>
      </c>
      <c r="G114" s="35"/>
      <c r="H114" s="35"/>
      <c r="I114" s="116" t="s">
        <v>23</v>
      </c>
      <c r="J114" s="65" t="str">
        <f>IF(J12="","",J12)</f>
        <v>28. 5. 2020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25</v>
      </c>
      <c r="D116" s="35"/>
      <c r="E116" s="35"/>
      <c r="F116" s="26" t="str">
        <f>E15</f>
        <v>Nemocnice Třinec, příspěvková organizace, Kaštanov</v>
      </c>
      <c r="G116" s="35"/>
      <c r="H116" s="35"/>
      <c r="I116" s="116" t="s">
        <v>31</v>
      </c>
      <c r="J116" s="31" t="str">
        <f>E21</f>
        <v>Stavební a rozvojová s.r.o.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5"/>
      <c r="E117" s="35"/>
      <c r="F117" s="26" t="str">
        <f>IF(E18="","",E18)</f>
        <v>Vyplň údaj</v>
      </c>
      <c r="G117" s="35"/>
      <c r="H117" s="35"/>
      <c r="I117" s="116" t="s">
        <v>34</v>
      </c>
      <c r="J117" s="31" t="str">
        <f>E24</f>
        <v>Ladislav Pekárek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0" customFormat="1" ht="29.25" customHeight="1">
      <c r="A119" s="167"/>
      <c r="B119" s="168"/>
      <c r="C119" s="169" t="s">
        <v>139</v>
      </c>
      <c r="D119" s="170" t="s">
        <v>62</v>
      </c>
      <c r="E119" s="170" t="s">
        <v>58</v>
      </c>
      <c r="F119" s="170" t="s">
        <v>59</v>
      </c>
      <c r="G119" s="170" t="s">
        <v>140</v>
      </c>
      <c r="H119" s="170" t="s">
        <v>141</v>
      </c>
      <c r="I119" s="171" t="s">
        <v>142</v>
      </c>
      <c r="J119" s="172" t="s">
        <v>118</v>
      </c>
      <c r="K119" s="173" t="s">
        <v>143</v>
      </c>
      <c r="L119" s="174"/>
      <c r="M119" s="74" t="s">
        <v>1</v>
      </c>
      <c r="N119" s="75" t="s">
        <v>41</v>
      </c>
      <c r="O119" s="75" t="s">
        <v>144</v>
      </c>
      <c r="P119" s="75" t="s">
        <v>145</v>
      </c>
      <c r="Q119" s="75" t="s">
        <v>146</v>
      </c>
      <c r="R119" s="75" t="s">
        <v>147</v>
      </c>
      <c r="S119" s="75" t="s">
        <v>148</v>
      </c>
      <c r="T119" s="76" t="s">
        <v>149</v>
      </c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</row>
    <row r="120" spans="1:65" s="2" customFormat="1" ht="22.9" customHeight="1">
      <c r="A120" s="33"/>
      <c r="B120" s="34"/>
      <c r="C120" s="81" t="s">
        <v>150</v>
      </c>
      <c r="D120" s="35"/>
      <c r="E120" s="35"/>
      <c r="F120" s="35"/>
      <c r="G120" s="35"/>
      <c r="H120" s="35"/>
      <c r="I120" s="114"/>
      <c r="J120" s="175">
        <f>BK120</f>
        <v>0</v>
      </c>
      <c r="K120" s="35"/>
      <c r="L120" s="38"/>
      <c r="M120" s="77"/>
      <c r="N120" s="176"/>
      <c r="O120" s="78"/>
      <c r="P120" s="177">
        <f>P121+P124+P126+P147</f>
        <v>0</v>
      </c>
      <c r="Q120" s="78"/>
      <c r="R120" s="177">
        <f>R121+R124+R126+R147</f>
        <v>3.41699369</v>
      </c>
      <c r="S120" s="78"/>
      <c r="T120" s="178">
        <f>T121+T124+T126+T147</f>
        <v>0.71025959999999999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76</v>
      </c>
      <c r="AU120" s="16" t="s">
        <v>120</v>
      </c>
      <c r="BK120" s="179">
        <f>BK121+BK124+BK126+BK147</f>
        <v>0</v>
      </c>
    </row>
    <row r="121" spans="1:65" s="11" customFormat="1" ht="25.9" customHeight="1">
      <c r="B121" s="180"/>
      <c r="C121" s="181"/>
      <c r="D121" s="182" t="s">
        <v>76</v>
      </c>
      <c r="E121" s="183" t="s">
        <v>186</v>
      </c>
      <c r="F121" s="183" t="s">
        <v>187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SUM(P122:P123)</f>
        <v>0</v>
      </c>
      <c r="Q121" s="188"/>
      <c r="R121" s="189">
        <f>SUM(R122:R123)</f>
        <v>0.50542768999999999</v>
      </c>
      <c r="S121" s="188"/>
      <c r="T121" s="190">
        <f>SUM(T122:T123)</f>
        <v>0</v>
      </c>
      <c r="AR121" s="191" t="s">
        <v>85</v>
      </c>
      <c r="AT121" s="192" t="s">
        <v>76</v>
      </c>
      <c r="AU121" s="192" t="s">
        <v>77</v>
      </c>
      <c r="AY121" s="191" t="s">
        <v>153</v>
      </c>
      <c r="BK121" s="193">
        <f>SUM(BK122:BK123)</f>
        <v>0</v>
      </c>
    </row>
    <row r="122" spans="1:65" s="2" customFormat="1" ht="33" customHeight="1">
      <c r="A122" s="33"/>
      <c r="B122" s="34"/>
      <c r="C122" s="194" t="s">
        <v>85</v>
      </c>
      <c r="D122" s="194" t="s">
        <v>154</v>
      </c>
      <c r="E122" s="195" t="s">
        <v>262</v>
      </c>
      <c r="F122" s="196" t="s">
        <v>263</v>
      </c>
      <c r="G122" s="197" t="s">
        <v>182</v>
      </c>
      <c r="H122" s="198">
        <v>45.823</v>
      </c>
      <c r="I122" s="199"/>
      <c r="J122" s="200">
        <f>ROUND(I122*H122,2)</f>
        <v>0</v>
      </c>
      <c r="K122" s="201"/>
      <c r="L122" s="38"/>
      <c r="M122" s="202" t="s">
        <v>1</v>
      </c>
      <c r="N122" s="203" t="s">
        <v>42</v>
      </c>
      <c r="O122" s="70"/>
      <c r="P122" s="204">
        <f>O122*H122</f>
        <v>0</v>
      </c>
      <c r="Q122" s="204">
        <v>1.103E-2</v>
      </c>
      <c r="R122" s="204">
        <f>Q122*H122</f>
        <v>0.50542768999999999</v>
      </c>
      <c r="S122" s="204">
        <v>0</v>
      </c>
      <c r="T122" s="20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6" t="s">
        <v>158</v>
      </c>
      <c r="AT122" s="206" t="s">
        <v>154</v>
      </c>
      <c r="AU122" s="206" t="s">
        <v>85</v>
      </c>
      <c r="AY122" s="16" t="s">
        <v>153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85</v>
      </c>
      <c r="BK122" s="207">
        <f>ROUND(I122*H122,2)</f>
        <v>0</v>
      </c>
      <c r="BL122" s="16" t="s">
        <v>158</v>
      </c>
      <c r="BM122" s="206" t="s">
        <v>1543</v>
      </c>
    </row>
    <row r="123" spans="1:65" s="12" customFormat="1" ht="11.25">
      <c r="B123" s="208"/>
      <c r="C123" s="209"/>
      <c r="D123" s="210" t="s">
        <v>160</v>
      </c>
      <c r="E123" s="211" t="s">
        <v>1</v>
      </c>
      <c r="F123" s="212" t="s">
        <v>1544</v>
      </c>
      <c r="G123" s="209"/>
      <c r="H123" s="213">
        <v>45.823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160</v>
      </c>
      <c r="AU123" s="219" t="s">
        <v>85</v>
      </c>
      <c r="AV123" s="12" t="s">
        <v>87</v>
      </c>
      <c r="AW123" s="12" t="s">
        <v>33</v>
      </c>
      <c r="AX123" s="12" t="s">
        <v>85</v>
      </c>
      <c r="AY123" s="219" t="s">
        <v>153</v>
      </c>
    </row>
    <row r="124" spans="1:65" s="11" customFormat="1" ht="25.9" customHeight="1">
      <c r="B124" s="180"/>
      <c r="C124" s="181"/>
      <c r="D124" s="182" t="s">
        <v>76</v>
      </c>
      <c r="E124" s="183" t="s">
        <v>485</v>
      </c>
      <c r="F124" s="183" t="s">
        <v>486</v>
      </c>
      <c r="G124" s="181"/>
      <c r="H124" s="181"/>
      <c r="I124" s="184"/>
      <c r="J124" s="185">
        <f>BK124</f>
        <v>0</v>
      </c>
      <c r="K124" s="181"/>
      <c r="L124" s="186"/>
      <c r="M124" s="187"/>
      <c r="N124" s="188"/>
      <c r="O124" s="188"/>
      <c r="P124" s="189">
        <f>P125</f>
        <v>0</v>
      </c>
      <c r="Q124" s="188"/>
      <c r="R124" s="189">
        <f>R125</f>
        <v>0</v>
      </c>
      <c r="S124" s="188"/>
      <c r="T124" s="190">
        <f>T125</f>
        <v>0</v>
      </c>
      <c r="AR124" s="191" t="s">
        <v>85</v>
      </c>
      <c r="AT124" s="192" t="s">
        <v>76</v>
      </c>
      <c r="AU124" s="192" t="s">
        <v>77</v>
      </c>
      <c r="AY124" s="191" t="s">
        <v>153</v>
      </c>
      <c r="BK124" s="193">
        <f>BK125</f>
        <v>0</v>
      </c>
    </row>
    <row r="125" spans="1:65" s="2" customFormat="1" ht="44.25" customHeight="1">
      <c r="A125" s="33"/>
      <c r="B125" s="34"/>
      <c r="C125" s="194" t="s">
        <v>87</v>
      </c>
      <c r="D125" s="194" t="s">
        <v>154</v>
      </c>
      <c r="E125" s="195" t="s">
        <v>488</v>
      </c>
      <c r="F125" s="196" t="s">
        <v>489</v>
      </c>
      <c r="G125" s="197" t="s">
        <v>171</v>
      </c>
      <c r="H125" s="198">
        <v>0.505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42</v>
      </c>
      <c r="O125" s="70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158</v>
      </c>
      <c r="AT125" s="206" t="s">
        <v>154</v>
      </c>
      <c r="AU125" s="206" t="s">
        <v>85</v>
      </c>
      <c r="AY125" s="16" t="s">
        <v>153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85</v>
      </c>
      <c r="BK125" s="207">
        <f>ROUND(I125*H125,2)</f>
        <v>0</v>
      </c>
      <c r="BL125" s="16" t="s">
        <v>158</v>
      </c>
      <c r="BM125" s="206" t="s">
        <v>1545</v>
      </c>
    </row>
    <row r="126" spans="1:65" s="11" customFormat="1" ht="25.9" customHeight="1">
      <c r="B126" s="180"/>
      <c r="C126" s="181"/>
      <c r="D126" s="182" t="s">
        <v>76</v>
      </c>
      <c r="E126" s="183" t="s">
        <v>866</v>
      </c>
      <c r="F126" s="183" t="s">
        <v>867</v>
      </c>
      <c r="G126" s="181"/>
      <c r="H126" s="181"/>
      <c r="I126" s="184"/>
      <c r="J126" s="185">
        <f>BK126</f>
        <v>0</v>
      </c>
      <c r="K126" s="181"/>
      <c r="L126" s="186"/>
      <c r="M126" s="187"/>
      <c r="N126" s="188"/>
      <c r="O126" s="188"/>
      <c r="P126" s="189">
        <f>SUM(P127:P146)</f>
        <v>0</v>
      </c>
      <c r="Q126" s="188"/>
      <c r="R126" s="189">
        <f>SUM(R127:R146)</f>
        <v>2.9115660000000001</v>
      </c>
      <c r="S126" s="188"/>
      <c r="T126" s="190">
        <f>SUM(T127:T146)</f>
        <v>0.71025959999999999</v>
      </c>
      <c r="AR126" s="191" t="s">
        <v>87</v>
      </c>
      <c r="AT126" s="192" t="s">
        <v>76</v>
      </c>
      <c r="AU126" s="192" t="s">
        <v>77</v>
      </c>
      <c r="AY126" s="191" t="s">
        <v>153</v>
      </c>
      <c r="BK126" s="193">
        <f>SUM(BK127:BK146)</f>
        <v>0</v>
      </c>
    </row>
    <row r="127" spans="1:65" s="2" customFormat="1" ht="16.5" customHeight="1">
      <c r="A127" s="33"/>
      <c r="B127" s="34"/>
      <c r="C127" s="194" t="s">
        <v>151</v>
      </c>
      <c r="D127" s="194" t="s">
        <v>154</v>
      </c>
      <c r="E127" s="195" t="s">
        <v>1546</v>
      </c>
      <c r="F127" s="196" t="s">
        <v>1547</v>
      </c>
      <c r="G127" s="197" t="s">
        <v>182</v>
      </c>
      <c r="H127" s="198">
        <v>2291.16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42</v>
      </c>
      <c r="O127" s="70"/>
      <c r="P127" s="204">
        <f>O127*H127</f>
        <v>0</v>
      </c>
      <c r="Q127" s="204">
        <v>1E-3</v>
      </c>
      <c r="R127" s="204">
        <f>Q127*H127</f>
        <v>2.2911600000000001</v>
      </c>
      <c r="S127" s="204">
        <v>3.1E-4</v>
      </c>
      <c r="T127" s="205">
        <f>S127*H127</f>
        <v>0.71025959999999999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274</v>
      </c>
      <c r="AT127" s="206" t="s">
        <v>154</v>
      </c>
      <c r="AU127" s="206" t="s">
        <v>85</v>
      </c>
      <c r="AY127" s="16" t="s">
        <v>153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85</v>
      </c>
      <c r="BK127" s="207">
        <f>ROUND(I127*H127,2)</f>
        <v>0</v>
      </c>
      <c r="BL127" s="16" t="s">
        <v>274</v>
      </c>
      <c r="BM127" s="206" t="s">
        <v>1548</v>
      </c>
    </row>
    <row r="128" spans="1:65" s="13" customFormat="1" ht="11.25">
      <c r="B128" s="220"/>
      <c r="C128" s="221"/>
      <c r="D128" s="210" t="s">
        <v>160</v>
      </c>
      <c r="E128" s="222" t="s">
        <v>1</v>
      </c>
      <c r="F128" s="223" t="s">
        <v>1549</v>
      </c>
      <c r="G128" s="221"/>
      <c r="H128" s="222" t="s">
        <v>1</v>
      </c>
      <c r="I128" s="224"/>
      <c r="J128" s="221"/>
      <c r="K128" s="221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160</v>
      </c>
      <c r="AU128" s="229" t="s">
        <v>85</v>
      </c>
      <c r="AV128" s="13" t="s">
        <v>85</v>
      </c>
      <c r="AW128" s="13" t="s">
        <v>33</v>
      </c>
      <c r="AX128" s="13" t="s">
        <v>77</v>
      </c>
      <c r="AY128" s="229" t="s">
        <v>153</v>
      </c>
    </row>
    <row r="129" spans="1:65" s="13" customFormat="1" ht="11.25">
      <c r="B129" s="220"/>
      <c r="C129" s="221"/>
      <c r="D129" s="210" t="s">
        <v>160</v>
      </c>
      <c r="E129" s="222" t="s">
        <v>1</v>
      </c>
      <c r="F129" s="223" t="s">
        <v>1550</v>
      </c>
      <c r="G129" s="221"/>
      <c r="H129" s="222" t="s">
        <v>1</v>
      </c>
      <c r="I129" s="224"/>
      <c r="J129" s="221"/>
      <c r="K129" s="221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160</v>
      </c>
      <c r="AU129" s="229" t="s">
        <v>85</v>
      </c>
      <c r="AV129" s="13" t="s">
        <v>85</v>
      </c>
      <c r="AW129" s="13" t="s">
        <v>33</v>
      </c>
      <c r="AX129" s="13" t="s">
        <v>77</v>
      </c>
      <c r="AY129" s="229" t="s">
        <v>153</v>
      </c>
    </row>
    <row r="130" spans="1:65" s="12" customFormat="1" ht="11.25">
      <c r="B130" s="208"/>
      <c r="C130" s="209"/>
      <c r="D130" s="210" t="s">
        <v>160</v>
      </c>
      <c r="E130" s="211" t="s">
        <v>1</v>
      </c>
      <c r="F130" s="212" t="s">
        <v>1551</v>
      </c>
      <c r="G130" s="209"/>
      <c r="H130" s="213">
        <v>1902.04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160</v>
      </c>
      <c r="AU130" s="219" t="s">
        <v>85</v>
      </c>
      <c r="AV130" s="12" t="s">
        <v>87</v>
      </c>
      <c r="AW130" s="12" t="s">
        <v>33</v>
      </c>
      <c r="AX130" s="12" t="s">
        <v>77</v>
      </c>
      <c r="AY130" s="219" t="s">
        <v>153</v>
      </c>
    </row>
    <row r="131" spans="1:65" s="13" customFormat="1" ht="11.25">
      <c r="B131" s="220"/>
      <c r="C131" s="221"/>
      <c r="D131" s="210" t="s">
        <v>160</v>
      </c>
      <c r="E131" s="222" t="s">
        <v>1</v>
      </c>
      <c r="F131" s="223" t="s">
        <v>1552</v>
      </c>
      <c r="G131" s="221"/>
      <c r="H131" s="222" t="s">
        <v>1</v>
      </c>
      <c r="I131" s="224"/>
      <c r="J131" s="221"/>
      <c r="K131" s="221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160</v>
      </c>
      <c r="AU131" s="229" t="s">
        <v>85</v>
      </c>
      <c r="AV131" s="13" t="s">
        <v>85</v>
      </c>
      <c r="AW131" s="13" t="s">
        <v>33</v>
      </c>
      <c r="AX131" s="13" t="s">
        <v>77</v>
      </c>
      <c r="AY131" s="229" t="s">
        <v>153</v>
      </c>
    </row>
    <row r="132" spans="1:65" s="12" customFormat="1" ht="11.25">
      <c r="B132" s="208"/>
      <c r="C132" s="209"/>
      <c r="D132" s="210" t="s">
        <v>160</v>
      </c>
      <c r="E132" s="211" t="s">
        <v>1</v>
      </c>
      <c r="F132" s="212" t="s">
        <v>1553</v>
      </c>
      <c r="G132" s="209"/>
      <c r="H132" s="213">
        <v>-51.03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160</v>
      </c>
      <c r="AU132" s="219" t="s">
        <v>85</v>
      </c>
      <c r="AV132" s="12" t="s">
        <v>87</v>
      </c>
      <c r="AW132" s="12" t="s">
        <v>33</v>
      </c>
      <c r="AX132" s="12" t="s">
        <v>77</v>
      </c>
      <c r="AY132" s="219" t="s">
        <v>153</v>
      </c>
    </row>
    <row r="133" spans="1:65" s="13" customFormat="1" ht="11.25">
      <c r="B133" s="220"/>
      <c r="C133" s="221"/>
      <c r="D133" s="210" t="s">
        <v>160</v>
      </c>
      <c r="E133" s="222" t="s">
        <v>1</v>
      </c>
      <c r="F133" s="223" t="s">
        <v>1554</v>
      </c>
      <c r="G133" s="221"/>
      <c r="H133" s="222" t="s">
        <v>1</v>
      </c>
      <c r="I133" s="224"/>
      <c r="J133" s="221"/>
      <c r="K133" s="221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160</v>
      </c>
      <c r="AU133" s="229" t="s">
        <v>85</v>
      </c>
      <c r="AV133" s="13" t="s">
        <v>85</v>
      </c>
      <c r="AW133" s="13" t="s">
        <v>33</v>
      </c>
      <c r="AX133" s="13" t="s">
        <v>77</v>
      </c>
      <c r="AY133" s="229" t="s">
        <v>153</v>
      </c>
    </row>
    <row r="134" spans="1:65" s="12" customFormat="1" ht="11.25">
      <c r="B134" s="208"/>
      <c r="C134" s="209"/>
      <c r="D134" s="210" t="s">
        <v>160</v>
      </c>
      <c r="E134" s="211" t="s">
        <v>1</v>
      </c>
      <c r="F134" s="212" t="s">
        <v>1555</v>
      </c>
      <c r="G134" s="209"/>
      <c r="H134" s="213">
        <v>440.15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160</v>
      </c>
      <c r="AU134" s="219" t="s">
        <v>85</v>
      </c>
      <c r="AV134" s="12" t="s">
        <v>87</v>
      </c>
      <c r="AW134" s="12" t="s">
        <v>33</v>
      </c>
      <c r="AX134" s="12" t="s">
        <v>77</v>
      </c>
      <c r="AY134" s="219" t="s">
        <v>153</v>
      </c>
    </row>
    <row r="135" spans="1:65" s="14" customFormat="1" ht="11.25">
      <c r="B135" s="230"/>
      <c r="C135" s="231"/>
      <c r="D135" s="210" t="s">
        <v>160</v>
      </c>
      <c r="E135" s="232" t="s">
        <v>1538</v>
      </c>
      <c r="F135" s="233" t="s">
        <v>168</v>
      </c>
      <c r="G135" s="231"/>
      <c r="H135" s="234">
        <v>2291.16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160</v>
      </c>
      <c r="AU135" s="240" t="s">
        <v>85</v>
      </c>
      <c r="AV135" s="14" t="s">
        <v>158</v>
      </c>
      <c r="AW135" s="14" t="s">
        <v>33</v>
      </c>
      <c r="AX135" s="14" t="s">
        <v>85</v>
      </c>
      <c r="AY135" s="240" t="s">
        <v>153</v>
      </c>
    </row>
    <row r="136" spans="1:65" s="2" customFormat="1" ht="21.75" customHeight="1">
      <c r="A136" s="33"/>
      <c r="B136" s="34"/>
      <c r="C136" s="194" t="s">
        <v>158</v>
      </c>
      <c r="D136" s="194" t="s">
        <v>154</v>
      </c>
      <c r="E136" s="195" t="s">
        <v>1556</v>
      </c>
      <c r="F136" s="196" t="s">
        <v>1557</v>
      </c>
      <c r="G136" s="197" t="s">
        <v>182</v>
      </c>
      <c r="H136" s="198">
        <v>2291.16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42</v>
      </c>
      <c r="O136" s="70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274</v>
      </c>
      <c r="AT136" s="206" t="s">
        <v>154</v>
      </c>
      <c r="AU136" s="206" t="s">
        <v>85</v>
      </c>
      <c r="AY136" s="16" t="s">
        <v>153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85</v>
      </c>
      <c r="BK136" s="207">
        <f>ROUND(I136*H136,2)</f>
        <v>0</v>
      </c>
      <c r="BL136" s="16" t="s">
        <v>274</v>
      </c>
      <c r="BM136" s="206" t="s">
        <v>1558</v>
      </c>
    </row>
    <row r="137" spans="1:65" s="12" customFormat="1" ht="11.25">
      <c r="B137" s="208"/>
      <c r="C137" s="209"/>
      <c r="D137" s="210" t="s">
        <v>160</v>
      </c>
      <c r="E137" s="211" t="s">
        <v>1</v>
      </c>
      <c r="F137" s="212" t="s">
        <v>1538</v>
      </c>
      <c r="G137" s="209"/>
      <c r="H137" s="213">
        <v>2291.16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160</v>
      </c>
      <c r="AU137" s="219" t="s">
        <v>85</v>
      </c>
      <c r="AV137" s="12" t="s">
        <v>87</v>
      </c>
      <c r="AW137" s="12" t="s">
        <v>33</v>
      </c>
      <c r="AX137" s="12" t="s">
        <v>85</v>
      </c>
      <c r="AY137" s="219" t="s">
        <v>153</v>
      </c>
    </row>
    <row r="138" spans="1:65" s="2" customFormat="1" ht="33" customHeight="1">
      <c r="A138" s="33"/>
      <c r="B138" s="34"/>
      <c r="C138" s="194" t="s">
        <v>188</v>
      </c>
      <c r="D138" s="194" t="s">
        <v>154</v>
      </c>
      <c r="E138" s="195" t="s">
        <v>1559</v>
      </c>
      <c r="F138" s="196" t="s">
        <v>1560</v>
      </c>
      <c r="G138" s="197" t="s">
        <v>182</v>
      </c>
      <c r="H138" s="198">
        <v>89.64</v>
      </c>
      <c r="I138" s="199"/>
      <c r="J138" s="200">
        <f>ROUND(I138*H138,2)</f>
        <v>0</v>
      </c>
      <c r="K138" s="201"/>
      <c r="L138" s="38"/>
      <c r="M138" s="202" t="s">
        <v>1</v>
      </c>
      <c r="N138" s="203" t="s">
        <v>42</v>
      </c>
      <c r="O138" s="70"/>
      <c r="P138" s="204">
        <f>O138*H138</f>
        <v>0</v>
      </c>
      <c r="Q138" s="204">
        <v>2.0000000000000002E-5</v>
      </c>
      <c r="R138" s="204">
        <f>Q138*H138</f>
        <v>1.7928000000000002E-3</v>
      </c>
      <c r="S138" s="204">
        <v>0</v>
      </c>
      <c r="T138" s="20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274</v>
      </c>
      <c r="AT138" s="206" t="s">
        <v>154</v>
      </c>
      <c r="AU138" s="206" t="s">
        <v>85</v>
      </c>
      <c r="AY138" s="16" t="s">
        <v>153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" t="s">
        <v>85</v>
      </c>
      <c r="BK138" s="207">
        <f>ROUND(I138*H138,2)</f>
        <v>0</v>
      </c>
      <c r="BL138" s="16" t="s">
        <v>274</v>
      </c>
      <c r="BM138" s="206" t="s">
        <v>1561</v>
      </c>
    </row>
    <row r="139" spans="1:65" s="12" customFormat="1" ht="11.25">
      <c r="B139" s="208"/>
      <c r="C139" s="209"/>
      <c r="D139" s="210" t="s">
        <v>160</v>
      </c>
      <c r="E139" s="211" t="s">
        <v>1</v>
      </c>
      <c r="F139" s="212" t="s">
        <v>1562</v>
      </c>
      <c r="G139" s="209"/>
      <c r="H139" s="213">
        <v>51.03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160</v>
      </c>
      <c r="AU139" s="219" t="s">
        <v>85</v>
      </c>
      <c r="AV139" s="12" t="s">
        <v>87</v>
      </c>
      <c r="AW139" s="12" t="s">
        <v>33</v>
      </c>
      <c r="AX139" s="12" t="s">
        <v>77</v>
      </c>
      <c r="AY139" s="219" t="s">
        <v>153</v>
      </c>
    </row>
    <row r="140" spans="1:65" s="12" customFormat="1" ht="11.25">
      <c r="B140" s="208"/>
      <c r="C140" s="209"/>
      <c r="D140" s="210" t="s">
        <v>160</v>
      </c>
      <c r="E140" s="211" t="s">
        <v>1</v>
      </c>
      <c r="F140" s="212" t="s">
        <v>1563</v>
      </c>
      <c r="G140" s="209"/>
      <c r="H140" s="213">
        <v>7.02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160</v>
      </c>
      <c r="AU140" s="219" t="s">
        <v>85</v>
      </c>
      <c r="AV140" s="12" t="s">
        <v>87</v>
      </c>
      <c r="AW140" s="12" t="s">
        <v>33</v>
      </c>
      <c r="AX140" s="12" t="s">
        <v>77</v>
      </c>
      <c r="AY140" s="219" t="s">
        <v>153</v>
      </c>
    </row>
    <row r="141" spans="1:65" s="12" customFormat="1" ht="11.25">
      <c r="B141" s="208"/>
      <c r="C141" s="209"/>
      <c r="D141" s="210" t="s">
        <v>160</v>
      </c>
      <c r="E141" s="211" t="s">
        <v>1</v>
      </c>
      <c r="F141" s="212" t="s">
        <v>1564</v>
      </c>
      <c r="G141" s="209"/>
      <c r="H141" s="213">
        <v>31.59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160</v>
      </c>
      <c r="AU141" s="219" t="s">
        <v>85</v>
      </c>
      <c r="AV141" s="12" t="s">
        <v>87</v>
      </c>
      <c r="AW141" s="12" t="s">
        <v>33</v>
      </c>
      <c r="AX141" s="12" t="s">
        <v>77</v>
      </c>
      <c r="AY141" s="219" t="s">
        <v>153</v>
      </c>
    </row>
    <row r="142" spans="1:65" s="14" customFormat="1" ht="11.25">
      <c r="B142" s="230"/>
      <c r="C142" s="231"/>
      <c r="D142" s="210" t="s">
        <v>160</v>
      </c>
      <c r="E142" s="232" t="s">
        <v>1</v>
      </c>
      <c r="F142" s="233" t="s">
        <v>168</v>
      </c>
      <c r="G142" s="231"/>
      <c r="H142" s="234">
        <v>89.64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160</v>
      </c>
      <c r="AU142" s="240" t="s">
        <v>85</v>
      </c>
      <c r="AV142" s="14" t="s">
        <v>158</v>
      </c>
      <c r="AW142" s="14" t="s">
        <v>33</v>
      </c>
      <c r="AX142" s="14" t="s">
        <v>85</v>
      </c>
      <c r="AY142" s="240" t="s">
        <v>153</v>
      </c>
    </row>
    <row r="143" spans="1:65" s="2" customFormat="1" ht="21.75" customHeight="1">
      <c r="A143" s="33"/>
      <c r="B143" s="34"/>
      <c r="C143" s="194" t="s">
        <v>186</v>
      </c>
      <c r="D143" s="194" t="s">
        <v>154</v>
      </c>
      <c r="E143" s="195" t="s">
        <v>1565</v>
      </c>
      <c r="F143" s="196" t="s">
        <v>1566</v>
      </c>
      <c r="G143" s="197" t="s">
        <v>182</v>
      </c>
      <c r="H143" s="198">
        <v>2291.16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42</v>
      </c>
      <c r="O143" s="70"/>
      <c r="P143" s="204">
        <f>O143*H143</f>
        <v>0</v>
      </c>
      <c r="Q143" s="204">
        <v>1.0000000000000001E-5</v>
      </c>
      <c r="R143" s="204">
        <f>Q143*H143</f>
        <v>2.2911600000000001E-2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274</v>
      </c>
      <c r="AT143" s="206" t="s">
        <v>154</v>
      </c>
      <c r="AU143" s="206" t="s">
        <v>85</v>
      </c>
      <c r="AY143" s="16" t="s">
        <v>153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85</v>
      </c>
      <c r="BK143" s="207">
        <f>ROUND(I143*H143,2)</f>
        <v>0</v>
      </c>
      <c r="BL143" s="16" t="s">
        <v>274</v>
      </c>
      <c r="BM143" s="206" t="s">
        <v>1567</v>
      </c>
    </row>
    <row r="144" spans="1:65" s="12" customFormat="1" ht="11.25">
      <c r="B144" s="208"/>
      <c r="C144" s="209"/>
      <c r="D144" s="210" t="s">
        <v>160</v>
      </c>
      <c r="E144" s="211" t="s">
        <v>1</v>
      </c>
      <c r="F144" s="212" t="s">
        <v>1538</v>
      </c>
      <c r="G144" s="209"/>
      <c r="H144" s="213">
        <v>2291.16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160</v>
      </c>
      <c r="AU144" s="219" t="s">
        <v>85</v>
      </c>
      <c r="AV144" s="12" t="s">
        <v>87</v>
      </c>
      <c r="AW144" s="12" t="s">
        <v>33</v>
      </c>
      <c r="AX144" s="12" t="s">
        <v>85</v>
      </c>
      <c r="AY144" s="219" t="s">
        <v>153</v>
      </c>
    </row>
    <row r="145" spans="1:65" s="2" customFormat="1" ht="33" customHeight="1">
      <c r="A145" s="33"/>
      <c r="B145" s="34"/>
      <c r="C145" s="194" t="s">
        <v>198</v>
      </c>
      <c r="D145" s="194" t="s">
        <v>154</v>
      </c>
      <c r="E145" s="195" t="s">
        <v>1568</v>
      </c>
      <c r="F145" s="196" t="s">
        <v>1569</v>
      </c>
      <c r="G145" s="197" t="s">
        <v>182</v>
      </c>
      <c r="H145" s="198">
        <v>2291.16</v>
      </c>
      <c r="I145" s="199"/>
      <c r="J145" s="200">
        <f>ROUND(I145*H145,2)</f>
        <v>0</v>
      </c>
      <c r="K145" s="201"/>
      <c r="L145" s="38"/>
      <c r="M145" s="202" t="s">
        <v>1</v>
      </c>
      <c r="N145" s="203" t="s">
        <v>42</v>
      </c>
      <c r="O145" s="70"/>
      <c r="P145" s="204">
        <f>O145*H145</f>
        <v>0</v>
      </c>
      <c r="Q145" s="204">
        <v>2.5999999999999998E-4</v>
      </c>
      <c r="R145" s="204">
        <f>Q145*H145</f>
        <v>0.59570159999999994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274</v>
      </c>
      <c r="AT145" s="206" t="s">
        <v>154</v>
      </c>
      <c r="AU145" s="206" t="s">
        <v>85</v>
      </c>
      <c r="AY145" s="16" t="s">
        <v>153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85</v>
      </c>
      <c r="BK145" s="207">
        <f>ROUND(I145*H145,2)</f>
        <v>0</v>
      </c>
      <c r="BL145" s="16" t="s">
        <v>274</v>
      </c>
      <c r="BM145" s="206" t="s">
        <v>1570</v>
      </c>
    </row>
    <row r="146" spans="1:65" s="12" customFormat="1" ht="11.25">
      <c r="B146" s="208"/>
      <c r="C146" s="209"/>
      <c r="D146" s="210" t="s">
        <v>160</v>
      </c>
      <c r="E146" s="211" t="s">
        <v>1</v>
      </c>
      <c r="F146" s="212" t="s">
        <v>1538</v>
      </c>
      <c r="G146" s="209"/>
      <c r="H146" s="213">
        <v>2291.16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160</v>
      </c>
      <c r="AU146" s="219" t="s">
        <v>85</v>
      </c>
      <c r="AV146" s="12" t="s">
        <v>87</v>
      </c>
      <c r="AW146" s="12" t="s">
        <v>33</v>
      </c>
      <c r="AX146" s="12" t="s">
        <v>85</v>
      </c>
      <c r="AY146" s="219" t="s">
        <v>153</v>
      </c>
    </row>
    <row r="147" spans="1:65" s="11" customFormat="1" ht="25.9" customHeight="1">
      <c r="B147" s="180"/>
      <c r="C147" s="181"/>
      <c r="D147" s="182" t="s">
        <v>76</v>
      </c>
      <c r="E147" s="183" t="s">
        <v>1295</v>
      </c>
      <c r="F147" s="183" t="s">
        <v>1490</v>
      </c>
      <c r="G147" s="181"/>
      <c r="H147" s="181"/>
      <c r="I147" s="184"/>
      <c r="J147" s="185">
        <f>BK147</f>
        <v>0</v>
      </c>
      <c r="K147" s="181"/>
      <c r="L147" s="186"/>
      <c r="M147" s="187"/>
      <c r="N147" s="188"/>
      <c r="O147" s="188"/>
      <c r="P147" s="189">
        <f>P148</f>
        <v>0</v>
      </c>
      <c r="Q147" s="188"/>
      <c r="R147" s="189">
        <f>R148</f>
        <v>0</v>
      </c>
      <c r="S147" s="188"/>
      <c r="T147" s="190">
        <f>T148</f>
        <v>0</v>
      </c>
      <c r="AR147" s="191" t="s">
        <v>158</v>
      </c>
      <c r="AT147" s="192" t="s">
        <v>76</v>
      </c>
      <c r="AU147" s="192" t="s">
        <v>77</v>
      </c>
      <c r="AY147" s="191" t="s">
        <v>153</v>
      </c>
      <c r="BK147" s="193">
        <f>BK148</f>
        <v>0</v>
      </c>
    </row>
    <row r="148" spans="1:65" s="2" customFormat="1" ht="21.75" customHeight="1">
      <c r="A148" s="33"/>
      <c r="B148" s="34"/>
      <c r="C148" s="194" t="s">
        <v>202</v>
      </c>
      <c r="D148" s="194" t="s">
        <v>154</v>
      </c>
      <c r="E148" s="195" t="s">
        <v>1571</v>
      </c>
      <c r="F148" s="196" t="s">
        <v>1572</v>
      </c>
      <c r="G148" s="197" t="s">
        <v>460</v>
      </c>
      <c r="H148" s="198">
        <v>150</v>
      </c>
      <c r="I148" s="199"/>
      <c r="J148" s="200">
        <f>ROUND(I148*H148,2)</f>
        <v>0</v>
      </c>
      <c r="K148" s="201"/>
      <c r="L148" s="38"/>
      <c r="M148" s="259" t="s">
        <v>1</v>
      </c>
      <c r="N148" s="260" t="s">
        <v>42</v>
      </c>
      <c r="O148" s="261"/>
      <c r="P148" s="262">
        <f>O148*H148</f>
        <v>0</v>
      </c>
      <c r="Q148" s="262">
        <v>0</v>
      </c>
      <c r="R148" s="262">
        <f>Q148*H148</f>
        <v>0</v>
      </c>
      <c r="S148" s="262">
        <v>0</v>
      </c>
      <c r="T148" s="26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1298</v>
      </c>
      <c r="AT148" s="206" t="s">
        <v>154</v>
      </c>
      <c r="AU148" s="206" t="s">
        <v>85</v>
      </c>
      <c r="AY148" s="16" t="s">
        <v>153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85</v>
      </c>
      <c r="BK148" s="207">
        <f>ROUND(I148*H148,2)</f>
        <v>0</v>
      </c>
      <c r="BL148" s="16" t="s">
        <v>1298</v>
      </c>
      <c r="BM148" s="206" t="s">
        <v>1573</v>
      </c>
    </row>
    <row r="149" spans="1:65" s="2" customFormat="1" ht="6.95" customHeight="1">
      <c r="A149" s="33"/>
      <c r="B149" s="53"/>
      <c r="C149" s="54"/>
      <c r="D149" s="54"/>
      <c r="E149" s="54"/>
      <c r="F149" s="54"/>
      <c r="G149" s="54"/>
      <c r="H149" s="54"/>
      <c r="I149" s="151"/>
      <c r="J149" s="54"/>
      <c r="K149" s="54"/>
      <c r="L149" s="38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algorithmName="SHA-512" hashValue="yreDI6adL0d6Nr0DKh9TrJmDiMC2z0tmuggxsrst6rbEzU92sIFIA9qEOgOZuvKDSiLbGeKZ9nENHmnPBSk2aw==" saltValue="nO9GyPB8HecsrHwl5M9xF9asaoiKEXFZBvaeTW5Wn4KrV18z3bgpbWbamr1FmfnivrCfxzPyCWojxz3pQ1FT0w==" spinCount="100000" sheet="1" objects="1" scenarios="1" formatColumns="0" formatRows="0" autoFilter="0"/>
  <autoFilter ref="C119:K14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01 - Stavební část</vt:lpstr>
      <vt:lpstr>02 - Zdravotechnika</vt:lpstr>
      <vt:lpstr>03 - Vytápění</vt:lpstr>
      <vt:lpstr>04 - Vzduchotechnika</vt:lpstr>
      <vt:lpstr>05 - Silnoproud</vt:lpstr>
      <vt:lpstr>06 - Slaboproud</vt:lpstr>
      <vt:lpstr>07 - Medicinální plyny</vt:lpstr>
      <vt:lpstr>08 - Výmalba objektu</vt:lpstr>
      <vt:lpstr>99 - Vedlejší náklady</vt:lpstr>
      <vt:lpstr>Seznam figur</vt:lpstr>
      <vt:lpstr>'01 - Stavební část'!Názvy_tisku</vt:lpstr>
      <vt:lpstr>'02 - Zdravotechnika'!Názvy_tisku</vt:lpstr>
      <vt:lpstr>'03 - Vytápění'!Názvy_tisku</vt:lpstr>
      <vt:lpstr>'04 - Vzduchotechnika'!Názvy_tisku</vt:lpstr>
      <vt:lpstr>'05 - Silnoproud'!Názvy_tisku</vt:lpstr>
      <vt:lpstr>'06 - Slaboproud'!Názvy_tisku</vt:lpstr>
      <vt:lpstr>'07 - Medicinální plyny'!Názvy_tisku</vt:lpstr>
      <vt:lpstr>'08 - Výmalba objektu'!Názvy_tisku</vt:lpstr>
      <vt:lpstr>'99 - Vedlejší náklady'!Názvy_tisku</vt:lpstr>
      <vt:lpstr>'Rekapitulace stavby'!Názvy_tisku</vt:lpstr>
      <vt:lpstr>'Seznam figur'!Názvy_tisku</vt:lpstr>
      <vt:lpstr>'01 - Stavební část'!Oblast_tisku</vt:lpstr>
      <vt:lpstr>'02 - Zdravotechnika'!Oblast_tisku</vt:lpstr>
      <vt:lpstr>'03 - Vytápění'!Oblast_tisku</vt:lpstr>
      <vt:lpstr>'04 - Vzduchotechnika'!Oblast_tisku</vt:lpstr>
      <vt:lpstr>'05 - Silnoproud'!Oblast_tisku</vt:lpstr>
      <vt:lpstr>'06 - Slaboproud'!Oblast_tisku</vt:lpstr>
      <vt:lpstr>'07 - Medicinální plyny'!Oblast_tisku</vt:lpstr>
      <vt:lpstr>'08 - Výmalba objektu'!Oblast_tisku</vt:lpstr>
      <vt:lpstr>'99 - Vedlejší náklady'!Oblast_tisku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Pekárek</dc:creator>
  <cp:lastModifiedBy>Aurelie Galijasevicova</cp:lastModifiedBy>
  <dcterms:created xsi:type="dcterms:W3CDTF">2020-05-28T05:27:27Z</dcterms:created>
  <dcterms:modified xsi:type="dcterms:W3CDTF">2020-06-01T14:15:16Z</dcterms:modified>
</cp:coreProperties>
</file>